
<file path=[Content_Types].xml><?xml version="1.0" encoding="utf-8"?>
<Types xmlns="http://schemas.openxmlformats.org/package/2006/content-types">
  <Default Extension="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300" windowWidth="14940" windowHeight="12075" firstSheet="2" activeTab="5"/>
  </bookViews>
  <sheets>
    <sheet name="arvuta" sheetId="4" r:id="rId1"/>
    <sheet name="Statistikafunktsioonid" sheetId="10" r:id="rId2"/>
    <sheet name="Matemaatikafunktsioonid" sheetId="9" r:id="rId3"/>
    <sheet name="Loogikafunktsioonid" sheetId="8" r:id="rId4"/>
    <sheet name="Tekstifunktsioonid" sheetId="11" r:id="rId5"/>
    <sheet name="ajafunktsioonid" sheetId="12" r:id="rId6"/>
  </sheets>
  <calcPr calcId="124519"/>
</workbook>
</file>

<file path=xl/calcChain.xml><?xml version="1.0" encoding="utf-8"?>
<calcChain xmlns="http://schemas.openxmlformats.org/spreadsheetml/2006/main">
  <c r="G5" i="10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4"/>
  <c r="E30"/>
  <c r="F30"/>
  <c r="E31"/>
  <c r="F31"/>
  <c r="D31"/>
  <c r="D30"/>
  <c r="E29"/>
  <c r="F29"/>
  <c r="D29"/>
  <c r="E27"/>
  <c r="F27"/>
  <c r="E28"/>
  <c r="F28"/>
  <c r="D28"/>
  <c r="D27"/>
  <c r="E26"/>
  <c r="F26"/>
  <c r="D26"/>
  <c r="G40" i="4"/>
  <c r="G32"/>
  <c r="G33"/>
  <c r="G34"/>
  <c r="G35"/>
  <c r="G36"/>
  <c r="G37"/>
  <c r="G38"/>
  <c r="G39"/>
  <c r="G31"/>
  <c r="I19"/>
  <c r="I20"/>
  <c r="I21"/>
  <c r="I22"/>
  <c r="I23"/>
  <c r="I24"/>
  <c r="I25"/>
  <c r="I26"/>
  <c r="I27"/>
  <c r="I18"/>
  <c r="K6"/>
  <c r="K7"/>
  <c r="K8"/>
  <c r="K9"/>
  <c r="K10"/>
  <c r="K11"/>
  <c r="K12"/>
  <c r="K13"/>
  <c r="K14"/>
  <c r="K5"/>
  <c r="E6"/>
  <c r="E7"/>
  <c r="E8"/>
  <c r="E9"/>
  <c r="E10"/>
  <c r="E11"/>
  <c r="E12"/>
  <c r="E13"/>
  <c r="E14"/>
  <c r="E5"/>
  <c r="F21" i="12"/>
  <c r="E21"/>
  <c r="C5"/>
  <c r="C6" s="1"/>
  <c r="D21"/>
  <c r="C28" i="11"/>
  <c r="C29"/>
  <c r="C30"/>
  <c r="C31"/>
  <c r="C32"/>
  <c r="C33"/>
  <c r="C34"/>
  <c r="C27"/>
  <c r="E18"/>
  <c r="E19"/>
  <c r="E20"/>
  <c r="E21"/>
  <c r="E17"/>
  <c r="D20"/>
  <c r="D21"/>
  <c r="D17"/>
  <c r="D18"/>
  <c r="D19"/>
  <c r="D6"/>
  <c r="D7"/>
  <c r="D8"/>
  <c r="D9"/>
  <c r="D10"/>
  <c r="C6"/>
  <c r="C7"/>
  <c r="C8"/>
  <c r="C9"/>
  <c r="C10"/>
  <c r="C5"/>
  <c r="D5"/>
  <c r="E46" i="8"/>
  <c r="E47"/>
  <c r="E48"/>
  <c r="E45"/>
  <c r="C31"/>
  <c r="C32"/>
  <c r="C33"/>
  <c r="C34"/>
  <c r="C35"/>
  <c r="C36"/>
  <c r="C37"/>
  <c r="C38"/>
  <c r="C39"/>
  <c r="C30"/>
  <c r="E22"/>
  <c r="E23"/>
  <c r="E24"/>
  <c r="E20"/>
  <c r="E21"/>
  <c r="C11"/>
  <c r="C12"/>
  <c r="C13"/>
  <c r="C14"/>
  <c r="C10"/>
  <c r="C53" i="9"/>
  <c r="C54"/>
  <c r="C55"/>
  <c r="C52"/>
  <c r="H37"/>
  <c r="H38"/>
  <c r="H40"/>
  <c r="H41"/>
  <c r="H39"/>
  <c r="G38"/>
  <c r="G39"/>
  <c r="G40"/>
  <c r="G41"/>
  <c r="G37"/>
  <c r="F38"/>
  <c r="F39"/>
  <c r="F40"/>
  <c r="F41"/>
  <c r="F37"/>
  <c r="E38"/>
  <c r="E39"/>
  <c r="E40"/>
  <c r="E41"/>
  <c r="E37"/>
  <c r="D38"/>
  <c r="D39"/>
  <c r="D40"/>
  <c r="D41"/>
  <c r="D37"/>
  <c r="F29"/>
  <c r="F30"/>
  <c r="F31"/>
  <c r="E29"/>
  <c r="E30"/>
  <c r="E31"/>
  <c r="D29"/>
  <c r="D30"/>
  <c r="D31"/>
  <c r="F28"/>
  <c r="E28"/>
  <c r="D28"/>
  <c r="C29"/>
  <c r="C30"/>
  <c r="C31"/>
  <c r="C28"/>
  <c r="F17"/>
  <c r="F18"/>
  <c r="F19"/>
  <c r="F20"/>
  <c r="F21"/>
  <c r="F22"/>
  <c r="F16"/>
  <c r="E17"/>
  <c r="E18"/>
  <c r="E19"/>
  <c r="E20"/>
  <c r="E21"/>
  <c r="E22"/>
  <c r="E16"/>
  <c r="D17"/>
  <c r="D18"/>
  <c r="D19"/>
  <c r="D20"/>
  <c r="D21"/>
  <c r="D22"/>
  <c r="D16"/>
  <c r="C17"/>
  <c r="C18"/>
  <c r="C19"/>
  <c r="C20"/>
  <c r="C21"/>
  <c r="C22"/>
  <c r="C16"/>
  <c r="C7"/>
  <c r="C8"/>
  <c r="C9"/>
  <c r="C10"/>
  <c r="C6"/>
  <c r="D20" i="8"/>
  <c r="C8" i="12" l="1"/>
  <c r="C10"/>
  <c r="C9"/>
  <c r="C7"/>
  <c r="D20"/>
  <c r="D19"/>
  <c r="D22" s="1"/>
  <c r="F20"/>
  <c r="F19"/>
  <c r="F22" s="1"/>
  <c r="E19"/>
  <c r="E22" s="1"/>
  <c r="E20"/>
</calcChain>
</file>

<file path=xl/sharedStrings.xml><?xml version="1.0" encoding="utf-8"?>
<sst xmlns="http://schemas.openxmlformats.org/spreadsheetml/2006/main" count="292" uniqueCount="163">
  <si>
    <t>Liitmine</t>
  </si>
  <si>
    <t>Korrutamine</t>
  </si>
  <si>
    <t>+</t>
  </si>
  <si>
    <t>=</t>
  </si>
  <si>
    <t>*</t>
  </si>
  <si>
    <t>Korrutamine ja liitmine</t>
  </si>
  <si>
    <t>Jagamine ja lahutamine</t>
  </si>
  <si>
    <t>:</t>
  </si>
  <si>
    <t>-</t>
  </si>
  <si>
    <t>Ülesanne 1 (8 punkti)</t>
  </si>
  <si>
    <t>Leidke tehete vastused.</t>
  </si>
  <si>
    <t>ÜL 1</t>
  </si>
  <si>
    <t>Keskmine</t>
  </si>
  <si>
    <t>ÜL 2</t>
  </si>
  <si>
    <t>Perenimi</t>
  </si>
  <si>
    <t>Eesnimi</t>
  </si>
  <si>
    <t>Matemaatika</t>
  </si>
  <si>
    <t>Eesti keel</t>
  </si>
  <si>
    <t>Muusika</t>
  </si>
  <si>
    <t>Saar</t>
  </si>
  <si>
    <t>Katrin</t>
  </si>
  <si>
    <t>Kuusik</t>
  </si>
  <si>
    <t>Mari</t>
  </si>
  <si>
    <t>Valder</t>
  </si>
  <si>
    <t>Triinu</t>
  </si>
  <si>
    <t>Seema</t>
  </si>
  <si>
    <t>Peeter</t>
  </si>
  <si>
    <t>Kuristik</t>
  </si>
  <si>
    <t>Kaido</t>
  </si>
  <si>
    <t>Truus</t>
  </si>
  <si>
    <t>Kask</t>
  </si>
  <si>
    <t>Sander</t>
  </si>
  <si>
    <t>Priit</t>
  </si>
  <si>
    <t>Taavi</t>
  </si>
  <si>
    <t>Kivimaa</t>
  </si>
  <si>
    <t>Triin</t>
  </si>
  <si>
    <t>Kongats</t>
  </si>
  <si>
    <t>Liivak</t>
  </si>
  <si>
    <t>Andrus</t>
  </si>
  <si>
    <t>Allik</t>
  </si>
  <si>
    <t>Anna</t>
  </si>
  <si>
    <t>Meri</t>
  </si>
  <si>
    <t>Annika</t>
  </si>
  <si>
    <t>Viilats</t>
  </si>
  <si>
    <t>Mart</t>
  </si>
  <si>
    <t>Tamm</t>
  </si>
  <si>
    <t>Asko</t>
  </si>
  <si>
    <t>Jürgenson</t>
  </si>
  <si>
    <t>Valdur</t>
  </si>
  <si>
    <t>Mihklimäe</t>
  </si>
  <si>
    <t>Aivar</t>
  </si>
  <si>
    <t>Liias</t>
  </si>
  <si>
    <t>Teet</t>
  </si>
  <si>
    <t>Laan</t>
  </si>
  <si>
    <t>Eero</t>
  </si>
  <si>
    <t>Õunapuu</t>
  </si>
  <si>
    <t>Elge</t>
  </si>
  <si>
    <t>Ristikivi</t>
  </si>
  <si>
    <t>Edgar</t>
  </si>
  <si>
    <t>=AVERAGE(D22:D43)</t>
  </si>
  <si>
    <t>Hindeid "5"</t>
  </si>
  <si>
    <t>=COUNTIF(D22:D43;5)</t>
  </si>
  <si>
    <t>Hindeid "4"</t>
  </si>
  <si>
    <t>=COUNTIF(D22:D43;4)</t>
  </si>
  <si>
    <t>Hindeid "3"</t>
  </si>
  <si>
    <t>=COUNTIF(D22:D43;3)</t>
  </si>
  <si>
    <t>Hindeid "2"</t>
  </si>
  <si>
    <t>=COUNTIF(D22:D43;2)</t>
  </si>
  <si>
    <t>Hinne puudub</t>
  </si>
  <si>
    <t>=COUNTBLANK(D22:D43)</t>
  </si>
  <si>
    <t>Leida arvude absoluutväärtus</t>
  </si>
  <si>
    <t>Arvud</t>
  </si>
  <si>
    <t>Abs.väärtus</t>
  </si>
  <si>
    <t>Arvutada</t>
  </si>
  <si>
    <t>Nurk kraadides</t>
  </si>
  <si>
    <t>Nurk radiaanides</t>
  </si>
  <si>
    <t>sin</t>
  </si>
  <si>
    <t>cos</t>
  </si>
  <si>
    <t>tan</t>
  </si>
  <si>
    <t>ÜL 3</t>
  </si>
  <si>
    <t>Ümmardage arvud</t>
  </si>
  <si>
    <t>Arv</t>
  </si>
  <si>
    <t>Kaks komakohta</t>
  </si>
  <si>
    <t>Täisarvuni</t>
  </si>
  <si>
    <t>Ülespoole(täisarv)</t>
  </si>
  <si>
    <t>Allapoole</t>
  </si>
  <si>
    <t>ÜL 4</t>
  </si>
  <si>
    <t>Leida täisnurkse kolmnurga kaatetite (a ja b) alusel: hüpotenuus c, ümbermõõt P, pindala S, siseringjoone raadius r ja pindala Sr</t>
  </si>
  <si>
    <t>a</t>
  </si>
  <si>
    <t>b</t>
  </si>
  <si>
    <t>c</t>
  </si>
  <si>
    <t>P</t>
  </si>
  <si>
    <t>S</t>
  </si>
  <si>
    <t>r</t>
  </si>
  <si>
    <t>Sr</t>
  </si>
  <si>
    <t>Vihjed:</t>
  </si>
  <si>
    <t>c=sqrt(a^2+b^2)</t>
  </si>
  <si>
    <t>P=a+b+c</t>
  </si>
  <si>
    <t>S=0,5*a*b</t>
  </si>
  <si>
    <t>r=2*S/P</t>
  </si>
  <si>
    <t>Sr=pi*r^2</t>
  </si>
  <si>
    <t>ÜL 5</t>
  </si>
  <si>
    <t>Teisendage arvud roomanumbriteks</t>
  </si>
  <si>
    <t>Roomanumbrid</t>
  </si>
  <si>
    <t>Arvutage funktsiooni väärtused etteantud punktides, kui</t>
  </si>
  <si>
    <t>x</t>
  </si>
  <si>
    <t>y</t>
  </si>
  <si>
    <t>Moodustage valem, mis kontrolliks korrutamistehte õigsust. Õige vastuse korral väljastatagu lahtrisse kontroll "Tubli!" ning vale vastuse korral "Ai-ai-ai!".</t>
  </si>
  <si>
    <t>a*b</t>
  </si>
  <si>
    <t>kontroll</t>
  </si>
  <si>
    <t>AS Kiire Buss teostab reisijate vedu ühest külast teise. Firma on kehtestanud piletihinna arvutamiseks järgmised reeglid: kui sõidukilomeetrite arv on &lt;15 on kilomeetri maksumus 2,75 krooni, kui kilomeetrite arv on &gt;=15 ja &lt;50, maksab kilomeeter 2,25 krooni, pikemate reiside korral maksab kilomeeter 1,5 krooni. Tehke valem, mis arvutaks pileti maksumuse, kui kilomeetite arv on teada.</t>
  </si>
  <si>
    <t>Km</t>
  </si>
  <si>
    <t>Pileti hind</t>
  </si>
  <si>
    <t>Tehke valem, mis kontrollib, kas a, b, ja c moodustavad kolmnurga. Jaatava vastuse korral väljastage "On kolmnurk", eitava vastuse korral "Ei ole kolmnurk"</t>
  </si>
  <si>
    <t>Kontroll</t>
  </si>
  <si>
    <t>Leida isikukoodi järgi sugu ja sünnipäev</t>
  </si>
  <si>
    <t>Isikukood</t>
  </si>
  <si>
    <t>Sugu</t>
  </si>
  <si>
    <t>Sünniaeg</t>
  </si>
  <si>
    <t>Väljastage eesnime esitäht koos perekonnanimega. Nt Meeli Mesilane --&gt; M.Mesilane</t>
  </si>
  <si>
    <t>Väljastage eesnimi perekonnanime esitähega.</t>
  </si>
  <si>
    <t>E.Perenimi</t>
  </si>
  <si>
    <t>Eesnimi P.</t>
  </si>
  <si>
    <t>Harald</t>
  </si>
  <si>
    <t>Meeli</t>
  </si>
  <si>
    <t>Jaagup</t>
  </si>
  <si>
    <t>Maali</t>
  </si>
  <si>
    <t>Vello</t>
  </si>
  <si>
    <t>Moodustage valem, mis eraldab sõna 3. Tähe</t>
  </si>
  <si>
    <t>Sõnad</t>
  </si>
  <si>
    <t>3. Täht</t>
  </si>
  <si>
    <t>Maasikas</t>
  </si>
  <si>
    <t>Näriline</t>
  </si>
  <si>
    <t>Sisalik</t>
  </si>
  <si>
    <t>Rott</t>
  </si>
  <si>
    <t>Kiisu</t>
  </si>
  <si>
    <t>Koolikott</t>
  </si>
  <si>
    <t>Kingitus</t>
  </si>
  <si>
    <t>Mitu sekundit, minutit, tundi ja päeva on jäänud aastavahetuseni?</t>
  </si>
  <si>
    <t>kuupäev</t>
  </si>
  <si>
    <t>vahe</t>
  </si>
  <si>
    <t>päevi</t>
  </si>
  <si>
    <t>tunde</t>
  </si>
  <si>
    <t>minuteid</t>
  </si>
  <si>
    <t>sekundeid</t>
  </si>
  <si>
    <t>Mitu päeva on jäänud Sinu, õe ja venna sünnipäevani?</t>
  </si>
  <si>
    <t>Mina</t>
  </si>
  <si>
    <t>Õde</t>
  </si>
  <si>
    <t>Vend</t>
  </si>
  <si>
    <t>Sünnikuupäev</t>
  </si>
  <si>
    <t>Vanus päevades</t>
  </si>
  <si>
    <t>Vanus aastates</t>
  </si>
  <si>
    <t>Sünnipäev on … päeva pärast:</t>
  </si>
  <si>
    <t>Leida enda ja oma kahe sugulase (nt. õdede-vendade) vanus  päevades ja aastates.</t>
  </si>
  <si>
    <t>Millal tähistad (tähistasid) 15000 päeva vanuseks saamist?</t>
  </si>
  <si>
    <t>15000 päevaseks saan:</t>
  </si>
  <si>
    <t>ÜL4</t>
  </si>
  <si>
    <t xml:space="preserve">Leidke keskmised hinded ja mitu 2, 3, 4, 5 on igas aines, mitmel õpilasel ei ole hindeid </t>
  </si>
  <si>
    <t>Funktsioon</t>
  </si>
  <si>
    <t>Valem</t>
  </si>
  <si>
    <t>Juhe</t>
  </si>
  <si>
    <t>Koos</t>
  </si>
  <si>
    <t>Aastavahetus:</t>
  </si>
</sst>
</file>

<file path=xl/styles.xml><?xml version="1.0" encoding="utf-8"?>
<styleSheet xmlns="http://schemas.openxmlformats.org/spreadsheetml/2006/main">
  <numFmts count="1">
    <numFmt numFmtId="166" formatCode="[$-F400]h:mm:ss\ AM/PM"/>
  </numFmts>
  <fonts count="5">
    <font>
      <sz val="10"/>
      <name val="Arial"/>
      <charset val="186"/>
    </font>
    <font>
      <b/>
      <sz val="10"/>
      <name val="Arial"/>
      <family val="2"/>
      <charset val="186"/>
    </font>
    <font>
      <b/>
      <sz val="10"/>
      <name val="Arial"/>
      <family val="2"/>
    </font>
    <font>
      <b/>
      <sz val="10"/>
      <color indexed="10"/>
      <name val="Arial"/>
      <family val="2"/>
      <charset val="186"/>
    </font>
    <font>
      <sz val="10"/>
      <color indexed="22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32"/>
      </left>
      <right style="medium">
        <color indexed="32"/>
      </right>
      <top style="medium">
        <color indexed="32"/>
      </top>
      <bottom style="medium">
        <color indexed="32"/>
      </bottom>
      <diagonal/>
    </border>
    <border>
      <left style="medium">
        <color indexed="32"/>
      </left>
      <right/>
      <top style="medium">
        <color indexed="32"/>
      </top>
      <bottom style="medium">
        <color indexed="3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8"/>
      </left>
      <right style="medium">
        <color theme="3" tint="-0.499984740745262"/>
      </right>
      <top style="medium">
        <color indexed="18"/>
      </top>
      <bottom style="medium">
        <color indexed="18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2" xfId="0" applyNumberFormat="1" applyBorder="1"/>
    <xf numFmtId="0" fontId="2" fillId="2" borderId="0" xfId="0" applyFont="1" applyFill="1"/>
    <xf numFmtId="0" fontId="0" fillId="2" borderId="0" xfId="0" applyFill="1"/>
    <xf numFmtId="0" fontId="3" fillId="0" borderId="0" xfId="0" applyFont="1" applyAlignment="1">
      <alignment horizontal="center"/>
    </xf>
    <xf numFmtId="0" fontId="2" fillId="0" borderId="4" xfId="0" applyFont="1" applyBorder="1"/>
    <xf numFmtId="0" fontId="2" fillId="0" borderId="4" xfId="0" applyFont="1" applyFill="1" applyBorder="1"/>
    <xf numFmtId="0" fontId="0" fillId="0" borderId="4" xfId="0" quotePrefix="1" applyBorder="1"/>
    <xf numFmtId="0" fontId="0" fillId="0" borderId="4" xfId="0" applyBorder="1"/>
    <xf numFmtId="0" fontId="2" fillId="3" borderId="4" xfId="0" applyFont="1" applyFill="1" applyBorder="1"/>
    <xf numFmtId="0" fontId="2" fillId="3" borderId="5" xfId="0" applyFont="1" applyFill="1" applyBorder="1"/>
    <xf numFmtId="1" fontId="0" fillId="0" borderId="4" xfId="0" applyNumberFormat="1" applyBorder="1"/>
    <xf numFmtId="1" fontId="0" fillId="0" borderId="5" xfId="0" applyNumberFormat="1" applyBorder="1"/>
    <xf numFmtId="1" fontId="0" fillId="0" borderId="4" xfId="0" quotePrefix="1" applyNumberFormat="1" applyBorder="1"/>
    <xf numFmtId="0" fontId="0" fillId="0" borderId="0" xfId="0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quotePrefix="1" applyBorder="1" applyAlignment="1">
      <alignment horizontal="center"/>
    </xf>
    <xf numFmtId="0" fontId="1" fillId="3" borderId="4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" xfId="0" quotePrefix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3" borderId="6" xfId="0" applyFont="1" applyFill="1" applyBorder="1" applyAlignment="1">
      <alignment horizontal="center"/>
    </xf>
    <xf numFmtId="0" fontId="2" fillId="3" borderId="6" xfId="0" applyFont="1" applyFill="1" applyBorder="1"/>
    <xf numFmtId="0" fontId="0" fillId="0" borderId="6" xfId="0" applyFill="1" applyBorder="1" applyAlignment="1">
      <alignment horizontal="center"/>
    </xf>
    <xf numFmtId="0" fontId="0" fillId="0" borderId="6" xfId="0" quotePrefix="1" applyFill="1" applyBorder="1"/>
    <xf numFmtId="0" fontId="3" fillId="4" borderId="0" xfId="0" applyFont="1" applyFill="1" applyAlignment="1">
      <alignment horizontal="center"/>
    </xf>
    <xf numFmtId="0" fontId="1" fillId="4" borderId="0" xfId="0" applyFont="1" applyFill="1"/>
    <xf numFmtId="0" fontId="0" fillId="4" borderId="0" xfId="0" applyFill="1"/>
    <xf numFmtId="0" fontId="3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left"/>
    </xf>
    <xf numFmtId="1" fontId="0" fillId="0" borderId="6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1" fillId="3" borderId="6" xfId="0" applyNumberFormat="1" applyFont="1" applyFill="1" applyBorder="1" applyAlignment="1">
      <alignment horizontal="center"/>
    </xf>
    <xf numFmtId="0" fontId="0" fillId="0" borderId="6" xfId="0" applyBorder="1" applyAlignment="1">
      <alignment horizontal="left"/>
    </xf>
    <xf numFmtId="1" fontId="1" fillId="4" borderId="0" xfId="0" applyNumberFormat="1" applyFont="1" applyFill="1" applyAlignment="1">
      <alignment horizontal="left"/>
    </xf>
    <xf numFmtId="0" fontId="0" fillId="3" borderId="6" xfId="0" applyFill="1" applyBorder="1"/>
    <xf numFmtId="14" fontId="0" fillId="0" borderId="6" xfId="0" applyNumberFormat="1" applyBorder="1"/>
    <xf numFmtId="0" fontId="0" fillId="0" borderId="6" xfId="0" applyBorder="1"/>
    <xf numFmtId="0" fontId="0" fillId="0" borderId="0" xfId="0" applyFill="1"/>
    <xf numFmtId="0" fontId="1" fillId="0" borderId="0" xfId="0" applyFont="1" applyAlignment="1">
      <alignment horizontal="right"/>
    </xf>
    <xf numFmtId="14" fontId="0" fillId="0" borderId="6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14" fontId="0" fillId="0" borderId="0" xfId="0" applyNumberFormat="1"/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2" fontId="1" fillId="4" borderId="2" xfId="0" applyNumberFormat="1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0" xfId="0" applyFont="1" applyFill="1" applyAlignment="1">
      <alignment horizontal="left" wrapText="1"/>
    </xf>
    <xf numFmtId="0" fontId="1" fillId="4" borderId="0" xfId="0" applyFont="1" applyFill="1" applyAlignment="1">
      <alignment horizontal="left"/>
    </xf>
    <xf numFmtId="0" fontId="2" fillId="4" borderId="0" xfId="0" applyFont="1" applyFill="1" applyAlignment="1">
      <alignment horizontal="left" wrapText="1"/>
    </xf>
    <xf numFmtId="166" fontId="0" fillId="0" borderId="0" xfId="0" applyNumberFormat="1"/>
    <xf numFmtId="0" fontId="0" fillId="0" borderId="6" xfId="0" applyNumberFormat="1" applyBorder="1"/>
    <xf numFmtId="0" fontId="0" fillId="0" borderId="0" xfId="0" applyNumberFormat="1"/>
    <xf numFmtId="0" fontId="0" fillId="0" borderId="1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oleObject" Target="../embeddings/oleObject1.bin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"/>
  <sheetViews>
    <sheetView workbookViewId="0">
      <selection activeCell="I38" sqref="I38"/>
    </sheetView>
  </sheetViews>
  <sheetFormatPr defaultRowHeight="12.75"/>
  <sheetData>
    <row r="1" spans="1:12">
      <c r="A1" s="7" t="s">
        <v>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>
      <c r="A2" s="8" t="s">
        <v>10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 ht="13.5" thickBot="1"/>
    <row r="4" spans="1:12" ht="13.5" thickBot="1">
      <c r="A4" s="55" t="s">
        <v>0</v>
      </c>
      <c r="B4" s="56"/>
      <c r="C4" s="56"/>
      <c r="D4" s="56"/>
      <c r="E4" s="59"/>
      <c r="G4" s="55" t="s">
        <v>1</v>
      </c>
      <c r="H4" s="56"/>
      <c r="I4" s="56"/>
      <c r="J4" s="56"/>
      <c r="K4" s="59"/>
    </row>
    <row r="5" spans="1:12">
      <c r="A5" s="1">
        <v>56</v>
      </c>
      <c r="B5" s="2" t="s">
        <v>2</v>
      </c>
      <c r="C5" s="1">
        <v>345</v>
      </c>
      <c r="D5" s="2" t="s">
        <v>3</v>
      </c>
      <c r="E5" s="1">
        <f>A5+C5</f>
        <v>401</v>
      </c>
      <c r="G5" s="1">
        <v>5</v>
      </c>
      <c r="H5" s="2" t="s">
        <v>4</v>
      </c>
      <c r="I5" s="1">
        <v>6</v>
      </c>
      <c r="J5" s="2" t="s">
        <v>3</v>
      </c>
      <c r="K5" s="1">
        <f>G5*I5</f>
        <v>30</v>
      </c>
    </row>
    <row r="6" spans="1:12">
      <c r="A6" s="3">
        <v>34</v>
      </c>
      <c r="B6" s="4" t="s">
        <v>2</v>
      </c>
      <c r="C6" s="3">
        <v>763</v>
      </c>
      <c r="D6" s="4" t="s">
        <v>3</v>
      </c>
      <c r="E6" s="1">
        <f t="shared" ref="E6:E14" si="0">A6+C6</f>
        <v>797</v>
      </c>
      <c r="G6" s="3">
        <v>34</v>
      </c>
      <c r="H6" s="4" t="s">
        <v>4</v>
      </c>
      <c r="I6" s="3">
        <v>57</v>
      </c>
      <c r="J6" s="4" t="s">
        <v>3</v>
      </c>
      <c r="K6" s="1">
        <f t="shared" ref="K6:K14" si="1">G6*I6</f>
        <v>1938</v>
      </c>
    </row>
    <row r="7" spans="1:12">
      <c r="A7" s="3">
        <v>545</v>
      </c>
      <c r="B7" s="4" t="s">
        <v>2</v>
      </c>
      <c r="C7" s="3">
        <v>309</v>
      </c>
      <c r="D7" s="4" t="s">
        <v>3</v>
      </c>
      <c r="E7" s="1">
        <f t="shared" si="0"/>
        <v>854</v>
      </c>
      <c r="G7" s="3">
        <v>245</v>
      </c>
      <c r="H7" s="4" t="s">
        <v>4</v>
      </c>
      <c r="I7" s="3">
        <v>376</v>
      </c>
      <c r="J7" s="4" t="s">
        <v>3</v>
      </c>
      <c r="K7" s="1">
        <f t="shared" si="1"/>
        <v>92120</v>
      </c>
    </row>
    <row r="8" spans="1:12">
      <c r="A8" s="3">
        <v>453</v>
      </c>
      <c r="B8" s="4" t="s">
        <v>2</v>
      </c>
      <c r="C8" s="3">
        <v>578</v>
      </c>
      <c r="D8" s="4" t="s">
        <v>3</v>
      </c>
      <c r="E8" s="1">
        <f t="shared" si="0"/>
        <v>1031</v>
      </c>
      <c r="G8" s="3">
        <v>346</v>
      </c>
      <c r="H8" s="4" t="s">
        <v>4</v>
      </c>
      <c r="I8" s="3">
        <v>309</v>
      </c>
      <c r="J8" s="4" t="s">
        <v>3</v>
      </c>
      <c r="K8" s="1">
        <f t="shared" si="1"/>
        <v>106914</v>
      </c>
    </row>
    <row r="9" spans="1:12">
      <c r="A9" s="3">
        <v>234</v>
      </c>
      <c r="B9" s="4" t="s">
        <v>2</v>
      </c>
      <c r="C9" s="3">
        <v>467</v>
      </c>
      <c r="D9" s="4" t="s">
        <v>3</v>
      </c>
      <c r="E9" s="1">
        <f t="shared" si="0"/>
        <v>701</v>
      </c>
      <c r="G9" s="3">
        <v>265</v>
      </c>
      <c r="H9" s="4" t="s">
        <v>4</v>
      </c>
      <c r="I9" s="3">
        <v>2345</v>
      </c>
      <c r="J9" s="4" t="s">
        <v>3</v>
      </c>
      <c r="K9" s="1">
        <f t="shared" si="1"/>
        <v>621425</v>
      </c>
    </row>
    <row r="10" spans="1:12">
      <c r="A10" s="3">
        <v>765</v>
      </c>
      <c r="B10" s="4" t="s">
        <v>2</v>
      </c>
      <c r="C10" s="3">
        <v>234</v>
      </c>
      <c r="D10" s="4" t="s">
        <v>3</v>
      </c>
      <c r="E10" s="1">
        <f t="shared" si="0"/>
        <v>999</v>
      </c>
      <c r="G10" s="3">
        <v>265</v>
      </c>
      <c r="H10" s="4" t="s">
        <v>4</v>
      </c>
      <c r="I10" s="3">
        <v>893</v>
      </c>
      <c r="J10" s="4" t="s">
        <v>3</v>
      </c>
      <c r="K10" s="1">
        <f t="shared" si="1"/>
        <v>236645</v>
      </c>
    </row>
    <row r="11" spans="1:12">
      <c r="A11" s="3">
        <v>234</v>
      </c>
      <c r="B11" s="4" t="s">
        <v>2</v>
      </c>
      <c r="C11" s="3">
        <v>234</v>
      </c>
      <c r="D11" s="4" t="s">
        <v>3</v>
      </c>
      <c r="E11" s="1">
        <f t="shared" si="0"/>
        <v>468</v>
      </c>
      <c r="G11" s="3">
        <v>265</v>
      </c>
      <c r="H11" s="4" t="s">
        <v>4</v>
      </c>
      <c r="I11" s="3">
        <v>762</v>
      </c>
      <c r="J11" s="4" t="s">
        <v>3</v>
      </c>
      <c r="K11" s="1">
        <f t="shared" si="1"/>
        <v>201930</v>
      </c>
    </row>
    <row r="12" spans="1:12">
      <c r="A12" s="3">
        <v>5678</v>
      </c>
      <c r="B12" s="4" t="s">
        <v>2</v>
      </c>
      <c r="C12" s="3">
        <v>2345</v>
      </c>
      <c r="D12" s="4" t="s">
        <v>3</v>
      </c>
      <c r="E12" s="1">
        <f t="shared" si="0"/>
        <v>8023</v>
      </c>
      <c r="G12" s="3">
        <v>2365</v>
      </c>
      <c r="H12" s="4" t="s">
        <v>4</v>
      </c>
      <c r="I12" s="3">
        <v>1347</v>
      </c>
      <c r="J12" s="4" t="s">
        <v>3</v>
      </c>
      <c r="K12" s="1">
        <f t="shared" si="1"/>
        <v>3185655</v>
      </c>
    </row>
    <row r="13" spans="1:12">
      <c r="A13" s="3">
        <v>4568</v>
      </c>
      <c r="B13" s="4" t="s">
        <v>2</v>
      </c>
      <c r="C13" s="3">
        <v>2345</v>
      </c>
      <c r="D13" s="4" t="s">
        <v>3</v>
      </c>
      <c r="E13" s="1">
        <f t="shared" si="0"/>
        <v>6913</v>
      </c>
      <c r="G13" s="3">
        <v>235</v>
      </c>
      <c r="H13" s="4" t="s">
        <v>4</v>
      </c>
      <c r="I13" s="3">
        <v>254</v>
      </c>
      <c r="J13" s="4" t="s">
        <v>3</v>
      </c>
      <c r="K13" s="1">
        <f t="shared" si="1"/>
        <v>59690</v>
      </c>
    </row>
    <row r="14" spans="1:12">
      <c r="A14" s="3">
        <v>5698</v>
      </c>
      <c r="B14" s="4" t="s">
        <v>2</v>
      </c>
      <c r="C14" s="3">
        <v>2376</v>
      </c>
      <c r="D14" s="4" t="s">
        <v>3</v>
      </c>
      <c r="E14" s="1">
        <f t="shared" si="0"/>
        <v>8074</v>
      </c>
      <c r="G14" s="3">
        <v>239</v>
      </c>
      <c r="H14" s="4" t="s">
        <v>4</v>
      </c>
      <c r="I14" s="3">
        <v>276</v>
      </c>
      <c r="J14" s="4" t="s">
        <v>3</v>
      </c>
      <c r="K14" s="1">
        <f t="shared" si="1"/>
        <v>65964</v>
      </c>
    </row>
    <row r="16" spans="1:12" ht="13.5" thickBot="1"/>
    <row r="17" spans="1:9" ht="13.5" thickBot="1">
      <c r="A17" s="55" t="s">
        <v>5</v>
      </c>
      <c r="B17" s="56"/>
      <c r="C17" s="56"/>
      <c r="D17" s="56"/>
      <c r="E17" s="56"/>
      <c r="F17" s="56"/>
      <c r="G17" s="56"/>
      <c r="H17" s="56"/>
      <c r="I17" s="57"/>
    </row>
    <row r="18" spans="1:9">
      <c r="A18" s="1">
        <v>4</v>
      </c>
      <c r="B18" s="2" t="s">
        <v>4</v>
      </c>
      <c r="C18" s="1">
        <v>6</v>
      </c>
      <c r="D18" s="2" t="s">
        <v>2</v>
      </c>
      <c r="E18" s="1">
        <v>2</v>
      </c>
      <c r="F18" s="2" t="s">
        <v>4</v>
      </c>
      <c r="G18" s="1">
        <v>2</v>
      </c>
      <c r="H18" s="5" t="s">
        <v>3</v>
      </c>
      <c r="I18" s="3">
        <f>(A18*C18)+(E18*G18)</f>
        <v>28</v>
      </c>
    </row>
    <row r="19" spans="1:9">
      <c r="A19" s="3">
        <v>234</v>
      </c>
      <c r="B19" s="4" t="s">
        <v>4</v>
      </c>
      <c r="C19" s="3">
        <v>345</v>
      </c>
      <c r="D19" s="4" t="s">
        <v>2</v>
      </c>
      <c r="E19" s="3">
        <v>3498</v>
      </c>
      <c r="F19" s="4" t="s">
        <v>4</v>
      </c>
      <c r="G19" s="3">
        <v>456</v>
      </c>
      <c r="H19" s="5" t="s">
        <v>3</v>
      </c>
      <c r="I19" s="3">
        <f t="shared" ref="I19:I27" si="2">(A19*C19)+(E19*G19)</f>
        <v>1675818</v>
      </c>
    </row>
    <row r="20" spans="1:9">
      <c r="A20" s="3">
        <v>123</v>
      </c>
      <c r="B20" s="4" t="s">
        <v>4</v>
      </c>
      <c r="C20" s="3">
        <v>634</v>
      </c>
      <c r="D20" s="4" t="s">
        <v>2</v>
      </c>
      <c r="E20" s="3">
        <v>4092</v>
      </c>
      <c r="F20" s="4" t="s">
        <v>4</v>
      </c>
      <c r="G20" s="3">
        <v>763</v>
      </c>
      <c r="H20" s="5" t="s">
        <v>3</v>
      </c>
      <c r="I20" s="3">
        <f t="shared" si="2"/>
        <v>3200178</v>
      </c>
    </row>
    <row r="21" spans="1:9">
      <c r="A21" s="3">
        <v>734</v>
      </c>
      <c r="B21" s="4" t="s">
        <v>4</v>
      </c>
      <c r="C21" s="3">
        <v>23</v>
      </c>
      <c r="D21" s="4" t="s">
        <v>2</v>
      </c>
      <c r="E21" s="3">
        <v>1254</v>
      </c>
      <c r="F21" s="4" t="s">
        <v>4</v>
      </c>
      <c r="G21" s="3">
        <v>276</v>
      </c>
      <c r="H21" s="5" t="s">
        <v>3</v>
      </c>
      <c r="I21" s="3">
        <f t="shared" si="2"/>
        <v>362986</v>
      </c>
    </row>
    <row r="22" spans="1:9">
      <c r="A22" s="3">
        <v>236</v>
      </c>
      <c r="B22" s="4" t="s">
        <v>4</v>
      </c>
      <c r="C22" s="3">
        <v>642</v>
      </c>
      <c r="D22" s="4" t="s">
        <v>2</v>
      </c>
      <c r="E22" s="3">
        <v>265</v>
      </c>
      <c r="F22" s="4" t="s">
        <v>4</v>
      </c>
      <c r="G22" s="3">
        <v>523</v>
      </c>
      <c r="H22" s="5" t="s">
        <v>3</v>
      </c>
      <c r="I22" s="3">
        <f t="shared" si="2"/>
        <v>290107</v>
      </c>
    </row>
    <row r="23" spans="1:9">
      <c r="A23" s="3">
        <v>64</v>
      </c>
      <c r="B23" s="4" t="s">
        <v>4</v>
      </c>
      <c r="C23" s="3">
        <v>723</v>
      </c>
      <c r="D23" s="4" t="s">
        <v>2</v>
      </c>
      <c r="E23" s="3">
        <v>745</v>
      </c>
      <c r="F23" s="4" t="s">
        <v>4</v>
      </c>
      <c r="G23" s="3">
        <v>134</v>
      </c>
      <c r="H23" s="5" t="s">
        <v>3</v>
      </c>
      <c r="I23" s="3">
        <f t="shared" si="2"/>
        <v>146102</v>
      </c>
    </row>
    <row r="24" spans="1:9">
      <c r="A24" s="3">
        <v>235</v>
      </c>
      <c r="B24" s="4" t="s">
        <v>4</v>
      </c>
      <c r="C24" s="3">
        <v>245</v>
      </c>
      <c r="D24" s="4" t="s">
        <v>2</v>
      </c>
      <c r="E24" s="3">
        <v>734</v>
      </c>
      <c r="F24" s="4" t="s">
        <v>4</v>
      </c>
      <c r="G24" s="3">
        <v>134</v>
      </c>
      <c r="H24" s="5" t="s">
        <v>3</v>
      </c>
      <c r="I24" s="3">
        <f t="shared" si="2"/>
        <v>155931</v>
      </c>
    </row>
    <row r="25" spans="1:9">
      <c r="A25" s="3">
        <v>100</v>
      </c>
      <c r="B25" s="4" t="s">
        <v>4</v>
      </c>
      <c r="C25" s="3">
        <v>324</v>
      </c>
      <c r="D25" s="4" t="s">
        <v>2</v>
      </c>
      <c r="E25" s="3">
        <v>254</v>
      </c>
      <c r="F25" s="4" t="s">
        <v>4</v>
      </c>
      <c r="G25" s="3">
        <v>245</v>
      </c>
      <c r="H25" s="5" t="s">
        <v>3</v>
      </c>
      <c r="I25" s="3">
        <f t="shared" si="2"/>
        <v>94630</v>
      </c>
    </row>
    <row r="26" spans="1:9">
      <c r="A26" s="3">
        <v>354</v>
      </c>
      <c r="B26" s="4" t="s">
        <v>4</v>
      </c>
      <c r="C26" s="3">
        <v>132</v>
      </c>
      <c r="D26" s="4" t="s">
        <v>2</v>
      </c>
      <c r="E26" s="3">
        <v>143</v>
      </c>
      <c r="F26" s="4" t="s">
        <v>4</v>
      </c>
      <c r="G26" s="3">
        <v>645</v>
      </c>
      <c r="H26" s="5" t="s">
        <v>3</v>
      </c>
      <c r="I26" s="3">
        <f t="shared" si="2"/>
        <v>138963</v>
      </c>
    </row>
    <row r="27" spans="1:9">
      <c r="A27" s="3">
        <v>235</v>
      </c>
      <c r="B27" s="4" t="s">
        <v>4</v>
      </c>
      <c r="C27" s="3">
        <v>12</v>
      </c>
      <c r="D27" s="4" t="s">
        <v>2</v>
      </c>
      <c r="E27" s="3">
        <v>75</v>
      </c>
      <c r="F27" s="4" t="s">
        <v>4</v>
      </c>
      <c r="G27" s="3">
        <v>24</v>
      </c>
      <c r="H27" s="5" t="s">
        <v>3</v>
      </c>
      <c r="I27" s="3">
        <f t="shared" si="2"/>
        <v>4620</v>
      </c>
    </row>
    <row r="30" spans="1:9">
      <c r="A30" s="58" t="s">
        <v>6</v>
      </c>
      <c r="B30" s="58"/>
      <c r="C30" s="58"/>
      <c r="D30" s="58"/>
      <c r="E30" s="58"/>
      <c r="F30" s="58"/>
      <c r="G30" s="58"/>
    </row>
    <row r="31" spans="1:9">
      <c r="A31" s="3">
        <v>6</v>
      </c>
      <c r="B31" s="4" t="s">
        <v>7</v>
      </c>
      <c r="C31" s="3">
        <v>3</v>
      </c>
      <c r="D31" s="4" t="s">
        <v>8</v>
      </c>
      <c r="E31" s="3">
        <v>56</v>
      </c>
      <c r="F31" s="4" t="s">
        <v>3</v>
      </c>
      <c r="G31" s="6">
        <f>A31/C31-E31</f>
        <v>-54</v>
      </c>
    </row>
    <row r="32" spans="1:9">
      <c r="A32" s="3">
        <v>523</v>
      </c>
      <c r="B32" s="4" t="s">
        <v>7</v>
      </c>
      <c r="C32" s="3">
        <v>4</v>
      </c>
      <c r="D32" s="4" t="s">
        <v>8</v>
      </c>
      <c r="E32" s="3">
        <v>365</v>
      </c>
      <c r="F32" s="4" t="s">
        <v>3</v>
      </c>
      <c r="G32" s="6">
        <f t="shared" ref="G32:G40" si="3">A32/C32-E32</f>
        <v>-234.25</v>
      </c>
    </row>
    <row r="33" spans="1:7">
      <c r="A33" s="3">
        <v>354</v>
      </c>
      <c r="B33" s="4" t="s">
        <v>7</v>
      </c>
      <c r="C33" s="3">
        <v>2</v>
      </c>
      <c r="D33" s="4" t="s">
        <v>8</v>
      </c>
      <c r="E33" s="3">
        <v>23</v>
      </c>
      <c r="F33" s="4" t="s">
        <v>3</v>
      </c>
      <c r="G33" s="6">
        <f t="shared" si="3"/>
        <v>154</v>
      </c>
    </row>
    <row r="34" spans="1:7">
      <c r="A34" s="3">
        <v>254</v>
      </c>
      <c r="B34" s="4" t="s">
        <v>7</v>
      </c>
      <c r="C34" s="3">
        <v>64</v>
      </c>
      <c r="D34" s="4" t="s">
        <v>8</v>
      </c>
      <c r="E34" s="3">
        <v>14</v>
      </c>
      <c r="F34" s="4" t="s">
        <v>3</v>
      </c>
      <c r="G34" s="6">
        <f t="shared" si="3"/>
        <v>-10.03125</v>
      </c>
    </row>
    <row r="35" spans="1:7">
      <c r="A35" s="3">
        <v>24</v>
      </c>
      <c r="B35" s="4" t="s">
        <v>7</v>
      </c>
      <c r="C35" s="3">
        <v>4</v>
      </c>
      <c r="D35" s="4" t="s">
        <v>8</v>
      </c>
      <c r="E35" s="3">
        <v>6</v>
      </c>
      <c r="F35" s="4" t="s">
        <v>3</v>
      </c>
      <c r="G35" s="6">
        <f t="shared" si="3"/>
        <v>0</v>
      </c>
    </row>
    <row r="36" spans="1:7">
      <c r="A36" s="3">
        <v>126</v>
      </c>
      <c r="B36" s="4" t="s">
        <v>7</v>
      </c>
      <c r="C36" s="3">
        <v>23</v>
      </c>
      <c r="D36" s="4" t="s">
        <v>8</v>
      </c>
      <c r="E36" s="3">
        <v>27</v>
      </c>
      <c r="F36" s="4" t="s">
        <v>3</v>
      </c>
      <c r="G36" s="6">
        <f t="shared" si="3"/>
        <v>-21.521739130434781</v>
      </c>
    </row>
    <row r="37" spans="1:7">
      <c r="A37" s="3">
        <v>5555</v>
      </c>
      <c r="B37" s="4" t="s">
        <v>7</v>
      </c>
      <c r="C37" s="3">
        <v>5</v>
      </c>
      <c r="D37" s="4" t="s">
        <v>8</v>
      </c>
      <c r="E37" s="3">
        <v>98</v>
      </c>
      <c r="F37" s="4" t="s">
        <v>3</v>
      </c>
      <c r="G37" s="6">
        <f t="shared" si="3"/>
        <v>1013</v>
      </c>
    </row>
    <row r="38" spans="1:7">
      <c r="A38" s="3">
        <v>321</v>
      </c>
      <c r="B38" s="4" t="s">
        <v>7</v>
      </c>
      <c r="C38" s="3">
        <v>256</v>
      </c>
      <c r="D38" s="4" t="s">
        <v>8</v>
      </c>
      <c r="E38" s="3">
        <v>1</v>
      </c>
      <c r="F38" s="4" t="s">
        <v>3</v>
      </c>
      <c r="G38" s="6">
        <f t="shared" si="3"/>
        <v>0.25390625</v>
      </c>
    </row>
    <row r="39" spans="1:7">
      <c r="A39" s="3">
        <v>983</v>
      </c>
      <c r="B39" s="4" t="s">
        <v>7</v>
      </c>
      <c r="C39" s="3">
        <v>87</v>
      </c>
      <c r="D39" s="4" t="s">
        <v>8</v>
      </c>
      <c r="E39" s="3">
        <v>4</v>
      </c>
      <c r="F39" s="4" t="s">
        <v>3</v>
      </c>
      <c r="G39" s="6">
        <f t="shared" si="3"/>
        <v>7.2988505747126435</v>
      </c>
    </row>
    <row r="40" spans="1:7">
      <c r="A40" s="3">
        <v>75</v>
      </c>
      <c r="B40" s="4" t="s">
        <v>7</v>
      </c>
      <c r="C40" s="3">
        <v>24</v>
      </c>
      <c r="D40" s="4" t="s">
        <v>8</v>
      </c>
      <c r="E40" s="3">
        <v>76</v>
      </c>
      <c r="F40" s="4" t="s">
        <v>3</v>
      </c>
      <c r="G40" s="6">
        <f t="shared" si="3"/>
        <v>-72.875</v>
      </c>
    </row>
  </sheetData>
  <mergeCells count="4">
    <mergeCell ref="A17:I17"/>
    <mergeCell ref="A30:G30"/>
    <mergeCell ref="A4:E4"/>
    <mergeCell ref="G4:K4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1"/>
  <sheetViews>
    <sheetView topLeftCell="A8" workbookViewId="0">
      <selection activeCell="G3" sqref="G3"/>
    </sheetView>
  </sheetViews>
  <sheetFormatPr defaultRowHeight="12.75"/>
  <cols>
    <col min="2" max="2" width="13.28515625" customWidth="1"/>
    <col min="3" max="3" width="14.85546875" customWidth="1"/>
    <col min="9" max="9" width="23.42578125" customWidth="1"/>
  </cols>
  <sheetData>
    <row r="1" spans="1:11">
      <c r="A1" s="36" t="s">
        <v>11</v>
      </c>
      <c r="B1" s="37" t="s">
        <v>157</v>
      </c>
      <c r="C1" s="38"/>
      <c r="D1" s="38"/>
      <c r="E1" s="38"/>
      <c r="F1" s="38"/>
      <c r="G1" s="38"/>
      <c r="H1" s="38"/>
      <c r="I1" s="38"/>
      <c r="J1" s="38"/>
      <c r="K1" s="38"/>
    </row>
    <row r="2" spans="1:11" ht="13.5" thickBot="1"/>
    <row r="3" spans="1:11" ht="13.5" thickBot="1">
      <c r="B3" s="14" t="s">
        <v>14</v>
      </c>
      <c r="C3" s="14" t="s">
        <v>15</v>
      </c>
      <c r="D3" s="14" t="s">
        <v>16</v>
      </c>
      <c r="E3" s="14" t="s">
        <v>17</v>
      </c>
      <c r="F3" s="15" t="s">
        <v>18</v>
      </c>
      <c r="G3" s="14" t="s">
        <v>12</v>
      </c>
    </row>
    <row r="4" spans="1:11" ht="13.5" thickBot="1">
      <c r="B4" s="13" t="s">
        <v>19</v>
      </c>
      <c r="C4" s="13" t="s">
        <v>20</v>
      </c>
      <c r="D4" s="16">
        <v>4</v>
      </c>
      <c r="E4" s="16">
        <v>4</v>
      </c>
      <c r="F4" s="17">
        <v>5</v>
      </c>
      <c r="G4" s="16">
        <f>AVERAGE(D4:F4)</f>
        <v>4.333333333333333</v>
      </c>
    </row>
    <row r="5" spans="1:11" ht="13.5" thickBot="1">
      <c r="B5" s="13" t="s">
        <v>21</v>
      </c>
      <c r="C5" s="13" t="s">
        <v>22</v>
      </c>
      <c r="D5" s="16">
        <v>5</v>
      </c>
      <c r="E5" s="16">
        <v>5</v>
      </c>
      <c r="F5" s="17">
        <v>5</v>
      </c>
      <c r="G5" s="16">
        <f t="shared" ref="G5:G31" si="0">AVERAGE(D5:F5)</f>
        <v>5</v>
      </c>
    </row>
    <row r="6" spans="1:11" ht="13.5" thickBot="1">
      <c r="B6" s="13" t="s">
        <v>23</v>
      </c>
      <c r="C6" s="13" t="s">
        <v>24</v>
      </c>
      <c r="D6" s="16">
        <v>3</v>
      </c>
      <c r="E6" s="16">
        <v>5</v>
      </c>
      <c r="F6" s="17">
        <v>4</v>
      </c>
      <c r="G6" s="16">
        <f t="shared" si="0"/>
        <v>4</v>
      </c>
    </row>
    <row r="7" spans="1:11" ht="13.5" thickBot="1">
      <c r="B7" s="13" t="s">
        <v>25</v>
      </c>
      <c r="C7" s="13" t="s">
        <v>26</v>
      </c>
      <c r="D7" s="16">
        <v>2</v>
      </c>
      <c r="E7" s="16">
        <v>4</v>
      </c>
      <c r="F7" s="17">
        <v>3</v>
      </c>
      <c r="G7" s="16">
        <f t="shared" si="0"/>
        <v>3</v>
      </c>
    </row>
    <row r="8" spans="1:11" ht="13.5" thickBot="1">
      <c r="B8" s="13" t="s">
        <v>27</v>
      </c>
      <c r="C8" s="13" t="s">
        <v>28</v>
      </c>
      <c r="D8" s="16">
        <v>5</v>
      </c>
      <c r="E8" s="16">
        <v>4</v>
      </c>
      <c r="F8" s="17">
        <v>4</v>
      </c>
      <c r="G8" s="16">
        <f t="shared" si="0"/>
        <v>4.333333333333333</v>
      </c>
    </row>
    <row r="9" spans="1:11" ht="13.5" thickBot="1">
      <c r="B9" s="13" t="s">
        <v>29</v>
      </c>
      <c r="C9" s="13" t="s">
        <v>26</v>
      </c>
      <c r="D9" s="16">
        <v>4</v>
      </c>
      <c r="E9" s="16">
        <v>4</v>
      </c>
      <c r="F9" s="17">
        <v>5</v>
      </c>
      <c r="G9" s="16">
        <f t="shared" si="0"/>
        <v>4.333333333333333</v>
      </c>
    </row>
    <row r="10" spans="1:11" ht="13.5" thickBot="1">
      <c r="B10" s="13" t="s">
        <v>30</v>
      </c>
      <c r="C10" s="13" t="s">
        <v>31</v>
      </c>
      <c r="D10" s="16"/>
      <c r="E10" s="16">
        <v>3</v>
      </c>
      <c r="F10" s="17">
        <v>4</v>
      </c>
      <c r="G10" s="16">
        <f t="shared" si="0"/>
        <v>3.5</v>
      </c>
    </row>
    <row r="11" spans="1:11" ht="13.5" thickBot="1">
      <c r="B11" s="13" t="s">
        <v>23</v>
      </c>
      <c r="C11" s="13" t="s">
        <v>32</v>
      </c>
      <c r="D11" s="16">
        <v>4</v>
      </c>
      <c r="E11" s="16">
        <v>3</v>
      </c>
      <c r="F11" s="17">
        <v>4</v>
      </c>
      <c r="G11" s="16">
        <f t="shared" si="0"/>
        <v>3.6666666666666665</v>
      </c>
    </row>
    <row r="12" spans="1:11" ht="13.5" thickBot="1">
      <c r="B12" s="13" t="s">
        <v>19</v>
      </c>
      <c r="C12" s="13" t="s">
        <v>33</v>
      </c>
      <c r="D12" s="16">
        <v>5</v>
      </c>
      <c r="E12" s="16">
        <v>4</v>
      </c>
      <c r="F12" s="17">
        <v>4</v>
      </c>
      <c r="G12" s="16">
        <f t="shared" si="0"/>
        <v>4.333333333333333</v>
      </c>
    </row>
    <row r="13" spans="1:11" ht="13.5" thickBot="1">
      <c r="B13" s="13" t="s">
        <v>34</v>
      </c>
      <c r="C13" s="13" t="s">
        <v>35</v>
      </c>
      <c r="D13" s="16">
        <v>2</v>
      </c>
      <c r="E13" s="16">
        <v>4</v>
      </c>
      <c r="F13" s="17">
        <v>5</v>
      </c>
      <c r="G13" s="16">
        <f t="shared" si="0"/>
        <v>3.6666666666666665</v>
      </c>
    </row>
    <row r="14" spans="1:11" ht="13.5" thickBot="1">
      <c r="B14" s="13" t="s">
        <v>36</v>
      </c>
      <c r="C14" s="13" t="s">
        <v>20</v>
      </c>
      <c r="D14" s="16">
        <v>3</v>
      </c>
      <c r="E14" s="16">
        <v>3</v>
      </c>
      <c r="F14" s="17">
        <v>3</v>
      </c>
      <c r="G14" s="16">
        <f t="shared" si="0"/>
        <v>3</v>
      </c>
    </row>
    <row r="15" spans="1:11" ht="13.5" thickBot="1">
      <c r="B15" s="13" t="s">
        <v>37</v>
      </c>
      <c r="C15" s="13" t="s">
        <v>38</v>
      </c>
      <c r="D15" s="16">
        <v>4</v>
      </c>
      <c r="E15" s="16">
        <v>4</v>
      </c>
      <c r="F15" s="17">
        <v>4</v>
      </c>
      <c r="G15" s="16">
        <f t="shared" si="0"/>
        <v>4</v>
      </c>
    </row>
    <row r="16" spans="1:11" ht="13.5" thickBot="1">
      <c r="B16" s="13" t="s">
        <v>39</v>
      </c>
      <c r="C16" s="13" t="s">
        <v>40</v>
      </c>
      <c r="D16" s="16">
        <v>5</v>
      </c>
      <c r="E16" s="16"/>
      <c r="F16" s="17">
        <v>5</v>
      </c>
      <c r="G16" s="16">
        <f t="shared" si="0"/>
        <v>5</v>
      </c>
    </row>
    <row r="17" spans="2:9" ht="13.5" thickBot="1">
      <c r="B17" s="13" t="s">
        <v>41</v>
      </c>
      <c r="C17" s="13" t="s">
        <v>42</v>
      </c>
      <c r="D17" s="16">
        <v>4</v>
      </c>
      <c r="E17" s="16"/>
      <c r="F17" s="17">
        <v>4</v>
      </c>
      <c r="G17" s="16">
        <f t="shared" si="0"/>
        <v>4</v>
      </c>
    </row>
    <row r="18" spans="2:9" ht="13.5" thickBot="1">
      <c r="B18" s="13" t="s">
        <v>43</v>
      </c>
      <c r="C18" s="13" t="s">
        <v>44</v>
      </c>
      <c r="D18" s="16">
        <v>3</v>
      </c>
      <c r="E18" s="16">
        <v>5</v>
      </c>
      <c r="F18" s="17">
        <v>5</v>
      </c>
      <c r="G18" s="16">
        <f t="shared" si="0"/>
        <v>4.333333333333333</v>
      </c>
    </row>
    <row r="19" spans="2:9" ht="13.5" thickBot="1">
      <c r="B19" s="13" t="s">
        <v>45</v>
      </c>
      <c r="C19" s="13" t="s">
        <v>46</v>
      </c>
      <c r="D19" s="16">
        <v>3</v>
      </c>
      <c r="E19" s="16">
        <v>4</v>
      </c>
      <c r="F19" s="17">
        <v>5</v>
      </c>
      <c r="G19" s="16">
        <f t="shared" si="0"/>
        <v>4</v>
      </c>
    </row>
    <row r="20" spans="2:9" ht="13.5" thickBot="1">
      <c r="B20" s="13" t="s">
        <v>47</v>
      </c>
      <c r="C20" s="13" t="s">
        <v>48</v>
      </c>
      <c r="D20" s="16">
        <v>4</v>
      </c>
      <c r="E20" s="16">
        <v>3</v>
      </c>
      <c r="F20" s="17">
        <v>3</v>
      </c>
      <c r="G20" s="16">
        <f t="shared" si="0"/>
        <v>3.3333333333333335</v>
      </c>
    </row>
    <row r="21" spans="2:9" ht="13.5" thickBot="1">
      <c r="B21" s="13" t="s">
        <v>49</v>
      </c>
      <c r="C21" s="13" t="s">
        <v>50</v>
      </c>
      <c r="D21" s="16">
        <v>5</v>
      </c>
      <c r="E21" s="16">
        <v>4</v>
      </c>
      <c r="F21" s="17">
        <v>5</v>
      </c>
      <c r="G21" s="16">
        <f t="shared" si="0"/>
        <v>4.666666666666667</v>
      </c>
    </row>
    <row r="22" spans="2:9" ht="13.5" thickBot="1">
      <c r="B22" s="13" t="s">
        <v>51</v>
      </c>
      <c r="C22" s="13" t="s">
        <v>52</v>
      </c>
      <c r="D22" s="16">
        <v>4</v>
      </c>
      <c r="E22" s="16">
        <v>5</v>
      </c>
      <c r="F22" s="17">
        <v>4</v>
      </c>
      <c r="G22" s="16">
        <f t="shared" si="0"/>
        <v>4.333333333333333</v>
      </c>
    </row>
    <row r="23" spans="2:9" ht="13.5" thickBot="1">
      <c r="B23" s="13" t="s">
        <v>53</v>
      </c>
      <c r="C23" s="13" t="s">
        <v>54</v>
      </c>
      <c r="D23" s="16">
        <v>5</v>
      </c>
      <c r="E23" s="16">
        <v>4</v>
      </c>
      <c r="F23" s="17">
        <v>5</v>
      </c>
      <c r="G23" s="16">
        <f t="shared" si="0"/>
        <v>4.666666666666667</v>
      </c>
    </row>
    <row r="24" spans="2:9" ht="13.5" thickBot="1">
      <c r="B24" s="13" t="s">
        <v>55</v>
      </c>
      <c r="C24" s="13" t="s">
        <v>56</v>
      </c>
      <c r="D24" s="16">
        <v>5</v>
      </c>
      <c r="E24" s="16">
        <v>5</v>
      </c>
      <c r="F24" s="17">
        <v>5</v>
      </c>
      <c r="G24" s="16">
        <f t="shared" si="0"/>
        <v>5</v>
      </c>
    </row>
    <row r="25" spans="2:9" ht="13.5" thickBot="1">
      <c r="B25" s="13" t="s">
        <v>57</v>
      </c>
      <c r="C25" s="13" t="s">
        <v>58</v>
      </c>
      <c r="D25" s="16">
        <v>3</v>
      </c>
      <c r="E25" s="16">
        <v>5</v>
      </c>
      <c r="F25" s="17">
        <v>4</v>
      </c>
      <c r="G25" s="16">
        <f t="shared" si="0"/>
        <v>4</v>
      </c>
    </row>
    <row r="26" spans="2:9" ht="13.5" thickBot="1">
      <c r="B26" s="11" t="s">
        <v>12</v>
      </c>
      <c r="D26" s="18">
        <f>AVERAGE(D4:D25)</f>
        <v>3.9047619047619047</v>
      </c>
      <c r="E26" s="18">
        <f t="shared" ref="E26:F26" si="1">AVERAGE(E4:E25)</f>
        <v>4.0999999999999996</v>
      </c>
      <c r="F26" s="18">
        <f t="shared" si="1"/>
        <v>4.3181818181818183</v>
      </c>
      <c r="G26" s="16">
        <f t="shared" si="0"/>
        <v>4.107647907647908</v>
      </c>
      <c r="I26" s="18" t="s">
        <v>59</v>
      </c>
    </row>
    <row r="27" spans="2:9" ht="13.5" thickBot="1">
      <c r="B27" s="11" t="s">
        <v>60</v>
      </c>
      <c r="D27" s="13">
        <f>COUNTIF(D4:D25,5)</f>
        <v>7</v>
      </c>
      <c r="E27" s="13">
        <f t="shared" ref="E27:F27" si="2">COUNTIF(E4:E25,5)</f>
        <v>6</v>
      </c>
      <c r="F27" s="13">
        <f t="shared" si="2"/>
        <v>10</v>
      </c>
      <c r="G27" s="16">
        <f t="shared" si="0"/>
        <v>7.666666666666667</v>
      </c>
      <c r="I27" s="12" t="s">
        <v>61</v>
      </c>
    </row>
    <row r="28" spans="2:9" ht="13.5" thickBot="1">
      <c r="B28" s="11" t="s">
        <v>62</v>
      </c>
      <c r="D28" s="13">
        <f>COUNTIF(D4:D25,4)</f>
        <v>7</v>
      </c>
      <c r="E28" s="13">
        <f t="shared" ref="E28:F28" si="3">COUNTIF(E4:E25,4)</f>
        <v>10</v>
      </c>
      <c r="F28" s="13">
        <f t="shared" si="3"/>
        <v>9</v>
      </c>
      <c r="G28" s="16">
        <f t="shared" si="0"/>
        <v>8.6666666666666661</v>
      </c>
      <c r="I28" s="12" t="s">
        <v>63</v>
      </c>
    </row>
    <row r="29" spans="2:9" ht="13.5" thickBot="1">
      <c r="B29" s="11" t="s">
        <v>64</v>
      </c>
      <c r="D29" s="13">
        <f>COUNTIF(D4:D25,3)</f>
        <v>5</v>
      </c>
      <c r="E29" s="13">
        <f t="shared" ref="E29:F29" si="4">COUNTIF(E4:E25,3)</f>
        <v>4</v>
      </c>
      <c r="F29" s="13">
        <f t="shared" si="4"/>
        <v>3</v>
      </c>
      <c r="G29" s="16">
        <f t="shared" si="0"/>
        <v>4</v>
      </c>
      <c r="I29" s="12" t="s">
        <v>65</v>
      </c>
    </row>
    <row r="30" spans="2:9" ht="13.5" thickBot="1">
      <c r="B30" s="11" t="s">
        <v>66</v>
      </c>
      <c r="D30" s="13">
        <f>COUNTIF(D4:D25,2)</f>
        <v>2</v>
      </c>
      <c r="E30" s="13">
        <f t="shared" ref="E30:F30" si="5">COUNTIF(E4:E25,2)</f>
        <v>0</v>
      </c>
      <c r="F30" s="13">
        <f t="shared" si="5"/>
        <v>0</v>
      </c>
      <c r="G30" s="16">
        <f t="shared" si="0"/>
        <v>0.66666666666666663</v>
      </c>
      <c r="I30" s="12" t="s">
        <v>67</v>
      </c>
    </row>
    <row r="31" spans="2:9" ht="13.5" thickBot="1">
      <c r="B31" s="10" t="s">
        <v>68</v>
      </c>
      <c r="D31" s="13">
        <f>COUNTBLANK(D4:D25)</f>
        <v>1</v>
      </c>
      <c r="E31" s="13">
        <f t="shared" ref="E31:F31" si="6">COUNTBLANK(E4:E25)</f>
        <v>2</v>
      </c>
      <c r="F31" s="13">
        <f t="shared" si="6"/>
        <v>0</v>
      </c>
      <c r="G31" s="16">
        <f t="shared" si="0"/>
        <v>1</v>
      </c>
      <c r="I31" s="12" t="s">
        <v>69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K55"/>
  <sheetViews>
    <sheetView topLeftCell="A41" workbookViewId="0">
      <selection activeCell="D52" sqref="D52"/>
    </sheetView>
  </sheetViews>
  <sheetFormatPr defaultRowHeight="12.75"/>
  <cols>
    <col min="3" max="3" width="20.5703125" customWidth="1"/>
    <col min="4" max="4" width="10.85546875" customWidth="1"/>
    <col min="5" max="5" width="11.42578125" customWidth="1"/>
    <col min="6" max="6" width="11.140625" customWidth="1"/>
  </cols>
  <sheetData>
    <row r="2" spans="1:11">
      <c r="A2" s="19"/>
    </row>
    <row r="3" spans="1:11">
      <c r="A3" s="36" t="s">
        <v>11</v>
      </c>
      <c r="B3" s="37" t="s">
        <v>70</v>
      </c>
      <c r="C3" s="38"/>
      <c r="D3" s="38"/>
      <c r="E3" s="38"/>
      <c r="F3" s="38"/>
      <c r="G3" s="38"/>
      <c r="H3" s="38"/>
      <c r="I3" s="38"/>
      <c r="J3" s="38"/>
      <c r="K3" s="38"/>
    </row>
    <row r="4" spans="1:11" ht="13.5" thickBot="1">
      <c r="A4" s="19"/>
    </row>
    <row r="5" spans="1:11" ht="13.5" thickBot="1">
      <c r="A5" s="19"/>
      <c r="B5" s="20" t="s">
        <v>71</v>
      </c>
      <c r="C5" s="21" t="s">
        <v>72</v>
      </c>
    </row>
    <row r="6" spans="1:11" ht="13.5" thickBot="1">
      <c r="A6" s="19"/>
      <c r="B6" s="22">
        <v>-2</v>
      </c>
      <c r="C6" s="23">
        <f>ABS(B6)</f>
        <v>2</v>
      </c>
    </row>
    <row r="7" spans="1:11" ht="13.5" thickBot="1">
      <c r="A7" s="19"/>
      <c r="B7" s="22">
        <v>-1</v>
      </c>
      <c r="C7" s="23">
        <f t="shared" ref="C7:C10" si="0">ABS(B7)</f>
        <v>1</v>
      </c>
    </row>
    <row r="8" spans="1:11" ht="13.5" thickBot="1">
      <c r="A8" s="19"/>
      <c r="B8" s="22">
        <v>0</v>
      </c>
      <c r="C8" s="23">
        <f t="shared" si="0"/>
        <v>0</v>
      </c>
    </row>
    <row r="9" spans="1:11" ht="13.5" thickBot="1">
      <c r="A9" s="19"/>
      <c r="B9" s="22">
        <v>1</v>
      </c>
      <c r="C9" s="23">
        <f t="shared" si="0"/>
        <v>1</v>
      </c>
    </row>
    <row r="10" spans="1:11" ht="13.5" thickBot="1">
      <c r="A10" s="19"/>
      <c r="B10" s="22">
        <v>2</v>
      </c>
      <c r="C10" s="23">
        <f t="shared" si="0"/>
        <v>2</v>
      </c>
    </row>
    <row r="11" spans="1:11">
      <c r="A11" s="19"/>
    </row>
    <row r="12" spans="1:11">
      <c r="A12" s="19"/>
    </row>
    <row r="13" spans="1:11">
      <c r="A13" s="36" t="s">
        <v>13</v>
      </c>
      <c r="B13" s="37" t="s">
        <v>73</v>
      </c>
      <c r="C13" s="38"/>
      <c r="D13" s="38"/>
      <c r="E13" s="38"/>
      <c r="F13" s="38"/>
      <c r="G13" s="38"/>
      <c r="H13" s="38"/>
      <c r="I13" s="38"/>
      <c r="J13" s="38"/>
      <c r="K13" s="38"/>
    </row>
    <row r="14" spans="1:11" ht="13.5" thickBot="1">
      <c r="A14" s="19"/>
    </row>
    <row r="15" spans="1:11" ht="39" thickBot="1">
      <c r="A15" s="19"/>
      <c r="B15" s="24" t="s">
        <v>74</v>
      </c>
      <c r="C15" s="25" t="s">
        <v>75</v>
      </c>
      <c r="D15" s="26" t="s">
        <v>76</v>
      </c>
      <c r="E15" s="26" t="s">
        <v>77</v>
      </c>
      <c r="F15" s="26" t="s">
        <v>78</v>
      </c>
    </row>
    <row r="16" spans="1:11" ht="13.5" thickBot="1">
      <c r="A16" s="19"/>
      <c r="B16" s="27">
        <v>0</v>
      </c>
      <c r="C16" s="12">
        <f>RADIANS(B16)</f>
        <v>0</v>
      </c>
      <c r="D16" s="28">
        <f>SIN(C16)</f>
        <v>0</v>
      </c>
      <c r="E16" s="28">
        <f>COS(C16)</f>
        <v>1</v>
      </c>
      <c r="F16" s="28">
        <f>TAN(C16)</f>
        <v>0</v>
      </c>
    </row>
    <row r="17" spans="1:11" ht="13.5" thickBot="1">
      <c r="A17" s="19"/>
      <c r="B17" s="27">
        <v>15</v>
      </c>
      <c r="C17" s="12">
        <f t="shared" ref="C17:C22" si="1">RADIANS(B17)</f>
        <v>0.26179938779914941</v>
      </c>
      <c r="D17" s="28">
        <f t="shared" ref="D17:D22" si="2">SIN(C17)</f>
        <v>0.25881904510252074</v>
      </c>
      <c r="E17" s="28">
        <f t="shared" ref="E17:E22" si="3">COS(C17)</f>
        <v>0.96592582628906831</v>
      </c>
      <c r="F17" s="28">
        <f t="shared" ref="F17:F22" si="4">TAN(C17)</f>
        <v>0.2679491924311227</v>
      </c>
    </row>
    <row r="18" spans="1:11" ht="13.5" thickBot="1">
      <c r="A18" s="19"/>
      <c r="B18" s="27">
        <v>30</v>
      </c>
      <c r="C18" s="12">
        <f t="shared" si="1"/>
        <v>0.52359877559829882</v>
      </c>
      <c r="D18" s="28">
        <f t="shared" si="2"/>
        <v>0.49999999999999994</v>
      </c>
      <c r="E18" s="28">
        <f t="shared" si="3"/>
        <v>0.86602540378443871</v>
      </c>
      <c r="F18" s="28">
        <f t="shared" si="4"/>
        <v>0.57735026918962573</v>
      </c>
    </row>
    <row r="19" spans="1:11" ht="13.5" thickBot="1">
      <c r="A19" s="19"/>
      <c r="B19" s="27">
        <v>45</v>
      </c>
      <c r="C19" s="12">
        <f t="shared" si="1"/>
        <v>0.78539816339744828</v>
      </c>
      <c r="D19" s="28">
        <f t="shared" si="2"/>
        <v>0.70710678118654746</v>
      </c>
      <c r="E19" s="28">
        <f t="shared" si="3"/>
        <v>0.70710678118654757</v>
      </c>
      <c r="F19" s="28">
        <f t="shared" si="4"/>
        <v>0.99999999999999989</v>
      </c>
    </row>
    <row r="20" spans="1:11" ht="13.5" thickBot="1">
      <c r="A20" s="19"/>
      <c r="B20" s="27">
        <v>60</v>
      </c>
      <c r="C20" s="12">
        <f t="shared" si="1"/>
        <v>1.0471975511965976</v>
      </c>
      <c r="D20" s="28">
        <f t="shared" si="2"/>
        <v>0.8660254037844386</v>
      </c>
      <c r="E20" s="28">
        <f t="shared" si="3"/>
        <v>0.50000000000000011</v>
      </c>
      <c r="F20" s="28">
        <f t="shared" si="4"/>
        <v>1.7320508075688767</v>
      </c>
    </row>
    <row r="21" spans="1:11" ht="13.5" thickBot="1">
      <c r="A21" s="19"/>
      <c r="B21" s="27">
        <v>75</v>
      </c>
      <c r="C21" s="12">
        <f t="shared" si="1"/>
        <v>1.3089969389957472</v>
      </c>
      <c r="D21" s="28">
        <f t="shared" si="2"/>
        <v>0.96592582628906831</v>
      </c>
      <c r="E21" s="28">
        <f t="shared" si="3"/>
        <v>0.25881904510252074</v>
      </c>
      <c r="F21" s="28">
        <f t="shared" si="4"/>
        <v>3.7320508075688776</v>
      </c>
    </row>
    <row r="22" spans="1:11" ht="13.5" thickBot="1">
      <c r="A22" s="19"/>
      <c r="B22" s="27">
        <v>90</v>
      </c>
      <c r="C22" s="12">
        <f t="shared" si="1"/>
        <v>1.5707963267948966</v>
      </c>
      <c r="D22" s="28">
        <f t="shared" si="2"/>
        <v>1</v>
      </c>
      <c r="E22" s="28">
        <f t="shared" si="3"/>
        <v>6.1257422745431001E-17</v>
      </c>
      <c r="F22" s="28">
        <f t="shared" si="4"/>
        <v>1.6324552277619072E+16</v>
      </c>
    </row>
    <row r="23" spans="1:11">
      <c r="A23" s="19"/>
    </row>
    <row r="24" spans="1:11">
      <c r="A24" s="19"/>
    </row>
    <row r="25" spans="1:11">
      <c r="A25" s="36" t="s">
        <v>79</v>
      </c>
      <c r="B25" s="37" t="s">
        <v>80</v>
      </c>
      <c r="C25" s="38"/>
      <c r="D25" s="38"/>
      <c r="E25" s="38"/>
      <c r="F25" s="38"/>
      <c r="G25" s="38"/>
      <c r="H25" s="38"/>
      <c r="I25" s="38"/>
      <c r="J25" s="38"/>
      <c r="K25" s="38"/>
    </row>
    <row r="26" spans="1:11" ht="13.5" thickBot="1">
      <c r="A26" s="19"/>
    </row>
    <row r="27" spans="1:11" ht="13.5" thickBot="1">
      <c r="A27" s="19"/>
      <c r="B27" s="20" t="s">
        <v>81</v>
      </c>
      <c r="C27" s="20" t="s">
        <v>82</v>
      </c>
      <c r="D27" s="20" t="s">
        <v>83</v>
      </c>
      <c r="E27" s="20" t="s">
        <v>84</v>
      </c>
      <c r="F27" s="20" t="s">
        <v>85</v>
      </c>
    </row>
    <row r="28" spans="1:11" ht="13.5" thickBot="1">
      <c r="A28" s="19"/>
      <c r="B28" s="22">
        <v>1.2845492999999999</v>
      </c>
      <c r="C28" s="23">
        <f>ROUND(B28,2)</f>
        <v>1.28</v>
      </c>
      <c r="D28" s="23">
        <f>ROUND(B28,0)</f>
        <v>1</v>
      </c>
      <c r="E28" s="23">
        <f>ROUNDUP(B28,0)</f>
        <v>2</v>
      </c>
      <c r="F28" s="23">
        <f>ROUNDDOWN(B28,3)</f>
        <v>1.284</v>
      </c>
    </row>
    <row r="29" spans="1:11" ht="13.5" thickBot="1">
      <c r="A29" s="19"/>
      <c r="B29" s="22">
        <v>23.4324324</v>
      </c>
      <c r="C29" s="23">
        <f t="shared" ref="C29:C31" si="5">ROUND(B29,2)</f>
        <v>23.43</v>
      </c>
      <c r="D29" s="23">
        <f t="shared" ref="D29:D31" si="6">ROUND(B29,0)</f>
        <v>23</v>
      </c>
      <c r="E29" s="23">
        <f t="shared" ref="E29:E31" si="7">ROUNDUP(B29,0)</f>
        <v>24</v>
      </c>
      <c r="F29" s="23">
        <f t="shared" ref="F29:F31" si="8">ROUNDDOWN(B29,3)</f>
        <v>23.431999999999999</v>
      </c>
    </row>
    <row r="30" spans="1:11" ht="13.5" thickBot="1">
      <c r="A30" s="19"/>
      <c r="B30" s="22">
        <v>123.98544</v>
      </c>
      <c r="C30" s="23">
        <f t="shared" si="5"/>
        <v>123.99</v>
      </c>
      <c r="D30" s="23">
        <f t="shared" si="6"/>
        <v>124</v>
      </c>
      <c r="E30" s="23">
        <f t="shared" si="7"/>
        <v>124</v>
      </c>
      <c r="F30" s="23">
        <f t="shared" si="8"/>
        <v>123.985</v>
      </c>
    </row>
    <row r="31" spans="1:11" ht="13.5" thickBot="1">
      <c r="A31" s="19"/>
      <c r="B31" s="22">
        <v>948.94831999999997</v>
      </c>
      <c r="C31" s="23">
        <f t="shared" si="5"/>
        <v>948.95</v>
      </c>
      <c r="D31" s="23">
        <f t="shared" si="6"/>
        <v>949</v>
      </c>
      <c r="E31" s="23">
        <f t="shared" si="7"/>
        <v>949</v>
      </c>
      <c r="F31" s="23">
        <f t="shared" si="8"/>
        <v>948.94799999999998</v>
      </c>
    </row>
    <row r="32" spans="1:11">
      <c r="A32" s="19"/>
    </row>
    <row r="33" spans="1:11">
      <c r="A33" s="19"/>
    </row>
    <row r="34" spans="1:11" ht="24.75" customHeight="1">
      <c r="A34" s="39" t="s">
        <v>86</v>
      </c>
      <c r="B34" s="60" t="s">
        <v>87</v>
      </c>
      <c r="C34" s="60"/>
      <c r="D34" s="60"/>
      <c r="E34" s="60"/>
      <c r="F34" s="60"/>
      <c r="G34" s="60"/>
      <c r="H34" s="60"/>
      <c r="I34" s="60"/>
      <c r="J34" s="60"/>
      <c r="K34" s="60"/>
    </row>
    <row r="35" spans="1:11" ht="13.5" thickBot="1">
      <c r="A35" s="19"/>
    </row>
    <row r="36" spans="1:11" ht="13.5" thickBot="1">
      <c r="A36" s="19"/>
      <c r="B36" s="20" t="s">
        <v>88</v>
      </c>
      <c r="C36" s="20" t="s">
        <v>89</v>
      </c>
      <c r="D36" s="20" t="s">
        <v>90</v>
      </c>
      <c r="E36" s="20" t="s">
        <v>91</v>
      </c>
      <c r="F36" s="20" t="s">
        <v>92</v>
      </c>
      <c r="G36" s="20" t="s">
        <v>93</v>
      </c>
      <c r="H36" s="20" t="s">
        <v>94</v>
      </c>
    </row>
    <row r="37" spans="1:11" ht="13.5" thickBot="1">
      <c r="A37" s="19"/>
      <c r="B37" s="22">
        <v>3</v>
      </c>
      <c r="C37" s="22">
        <v>4</v>
      </c>
      <c r="D37" s="22">
        <f>SQRT(B37^2+C37^2)</f>
        <v>5</v>
      </c>
      <c r="E37" s="22">
        <f>SUM(B37:D37)</f>
        <v>12</v>
      </c>
      <c r="F37" s="22">
        <f>0.5*B37*C37</f>
        <v>6</v>
      </c>
      <c r="G37" s="22">
        <f>2*F37/E37</f>
        <v>1</v>
      </c>
      <c r="H37" s="22">
        <f t="shared" ref="H37:H38" si="9">3.14*G37^2</f>
        <v>3.14</v>
      </c>
    </row>
    <row r="38" spans="1:11" ht="13.5" thickBot="1">
      <c r="A38" s="19"/>
      <c r="B38" s="22">
        <v>4</v>
      </c>
      <c r="C38" s="22">
        <v>5</v>
      </c>
      <c r="D38" s="22">
        <f t="shared" ref="D38:D41" si="10">SQRT(B38^2+C38^2)</f>
        <v>6.4031242374328485</v>
      </c>
      <c r="E38" s="22">
        <f t="shared" ref="E38:E41" si="11">SUM(B38:D38)</f>
        <v>15.403124237432849</v>
      </c>
      <c r="F38" s="22">
        <f t="shared" ref="F38:F41" si="12">0.5*B38*C38</f>
        <v>10</v>
      </c>
      <c r="G38" s="22">
        <f t="shared" ref="G38:G41" si="13">2*F38/E38</f>
        <v>1.2984378812835757</v>
      </c>
      <c r="H38" s="22">
        <f t="shared" si="9"/>
        <v>5.2938545250738489</v>
      </c>
    </row>
    <row r="39" spans="1:11" ht="13.5" thickBot="1">
      <c r="A39" s="19"/>
      <c r="B39" s="22">
        <v>5</v>
      </c>
      <c r="C39" s="22">
        <v>6</v>
      </c>
      <c r="D39" s="22">
        <f t="shared" si="10"/>
        <v>7.810249675906654</v>
      </c>
      <c r="E39" s="22">
        <f t="shared" si="11"/>
        <v>18.810249675906654</v>
      </c>
      <c r="F39" s="22">
        <f t="shared" si="12"/>
        <v>15</v>
      </c>
      <c r="G39" s="22">
        <f t="shared" si="13"/>
        <v>1.5948751620466728</v>
      </c>
      <c r="H39" s="22">
        <f>3.14*G39^2</f>
        <v>7.9869880970920795</v>
      </c>
    </row>
    <row r="40" spans="1:11" ht="13.5" thickBot="1">
      <c r="A40" s="19"/>
      <c r="B40" s="22">
        <v>7</v>
      </c>
      <c r="C40" s="22">
        <v>8</v>
      </c>
      <c r="D40" s="22">
        <f t="shared" si="10"/>
        <v>10.63014581273465</v>
      </c>
      <c r="E40" s="22">
        <f t="shared" si="11"/>
        <v>25.63014581273465</v>
      </c>
      <c r="F40" s="22">
        <f t="shared" si="12"/>
        <v>28</v>
      </c>
      <c r="G40" s="22">
        <f t="shared" si="13"/>
        <v>2.1849270936326755</v>
      </c>
      <c r="H40" s="22">
        <f t="shared" ref="H40:H41" si="14">3.14*G40^2</f>
        <v>14.99006611009901</v>
      </c>
    </row>
    <row r="41" spans="1:11" ht="13.5" thickBot="1">
      <c r="A41" s="19"/>
      <c r="B41" s="22">
        <v>9</v>
      </c>
      <c r="C41" s="22">
        <v>10</v>
      </c>
      <c r="D41" s="22">
        <f t="shared" si="10"/>
        <v>13.45362404707371</v>
      </c>
      <c r="E41" s="22">
        <f t="shared" si="11"/>
        <v>32.45362404707371</v>
      </c>
      <c r="F41" s="22">
        <f t="shared" si="12"/>
        <v>45</v>
      </c>
      <c r="G41" s="22">
        <f t="shared" si="13"/>
        <v>2.7731879764631451</v>
      </c>
      <c r="H41" s="22">
        <f t="shared" si="14"/>
        <v>24.148394675791224</v>
      </c>
    </row>
    <row r="42" spans="1:11">
      <c r="A42" s="19"/>
    </row>
    <row r="43" spans="1:11">
      <c r="A43" s="19"/>
      <c r="B43" s="30" t="s">
        <v>95</v>
      </c>
      <c r="C43" s="31" t="s">
        <v>96</v>
      </c>
    </row>
    <row r="44" spans="1:11">
      <c r="A44" s="19"/>
      <c r="B44" s="31"/>
      <c r="C44" s="31" t="s">
        <v>97</v>
      </c>
    </row>
    <row r="45" spans="1:11">
      <c r="A45" s="19"/>
      <c r="B45" s="31"/>
      <c r="C45" s="31" t="s">
        <v>98</v>
      </c>
    </row>
    <row r="46" spans="1:11">
      <c r="A46" s="19"/>
      <c r="B46" s="31"/>
      <c r="C46" s="31" t="s">
        <v>99</v>
      </c>
    </row>
    <row r="47" spans="1:11">
      <c r="A47" s="19"/>
      <c r="B47" s="31"/>
      <c r="C47" s="31" t="s">
        <v>100</v>
      </c>
    </row>
    <row r="48" spans="1:11">
      <c r="A48" s="19"/>
    </row>
    <row r="49" spans="1:11">
      <c r="A49" s="36" t="s">
        <v>101</v>
      </c>
      <c r="B49" s="37" t="s">
        <v>102</v>
      </c>
      <c r="C49" s="38"/>
      <c r="D49" s="38"/>
      <c r="E49" s="38"/>
      <c r="F49" s="38"/>
      <c r="G49" s="38"/>
      <c r="H49" s="38"/>
      <c r="I49" s="38"/>
      <c r="J49" s="38"/>
      <c r="K49" s="38"/>
    </row>
    <row r="50" spans="1:11" ht="13.5" thickBot="1">
      <c r="A50" s="19"/>
    </row>
    <row r="51" spans="1:11" ht="13.5" thickBot="1">
      <c r="A51" s="19"/>
      <c r="B51" s="32" t="s">
        <v>81</v>
      </c>
      <c r="C51" s="33" t="s">
        <v>103</v>
      </c>
    </row>
    <row r="52" spans="1:11" ht="13.5" thickBot="1">
      <c r="A52" s="19"/>
      <c r="B52" s="34">
        <v>123</v>
      </c>
      <c r="C52" s="35" t="str">
        <f>ROMAN(B52)</f>
        <v>CXXIII</v>
      </c>
    </row>
    <row r="53" spans="1:11" ht="13.5" thickBot="1">
      <c r="A53" s="19"/>
      <c r="B53" s="34">
        <v>12344</v>
      </c>
      <c r="C53" s="35" t="e">
        <f>ROMAN(B53)</f>
        <v>#VALUE!</v>
      </c>
    </row>
    <row r="54" spans="1:11" ht="13.5" thickBot="1">
      <c r="A54" s="19"/>
      <c r="B54" s="34">
        <v>96</v>
      </c>
      <c r="C54" s="35" t="str">
        <f t="shared" ref="C53:C55" si="15">ROMAN(B54)</f>
        <v>XCVI</v>
      </c>
    </row>
    <row r="55" spans="1:11" ht="13.5" thickBot="1">
      <c r="A55" s="19"/>
      <c r="B55" s="34">
        <v>943</v>
      </c>
      <c r="C55" s="35" t="str">
        <f t="shared" si="15"/>
        <v>CMXLIII</v>
      </c>
    </row>
  </sheetData>
  <mergeCells count="1">
    <mergeCell ref="B34:K34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M48"/>
  <sheetViews>
    <sheetView topLeftCell="A33" workbookViewId="0">
      <selection activeCell="J58" sqref="J58"/>
    </sheetView>
  </sheetViews>
  <sheetFormatPr defaultRowHeight="12.75"/>
  <cols>
    <col min="5" max="5" width="14.28515625" customWidth="1"/>
  </cols>
  <sheetData>
    <row r="1" spans="1:13">
      <c r="A1" s="9"/>
    </row>
    <row r="2" spans="1:13">
      <c r="A2" s="9"/>
    </row>
    <row r="3" spans="1:13">
      <c r="A3" s="9"/>
    </row>
    <row r="4" spans="1:13">
      <c r="A4" s="36" t="s">
        <v>11</v>
      </c>
      <c r="B4" s="61" t="s">
        <v>104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38"/>
    </row>
    <row r="5" spans="1:13">
      <c r="A5" s="9"/>
    </row>
    <row r="6" spans="1:13">
      <c r="A6" s="9"/>
    </row>
    <row r="7" spans="1:13">
      <c r="A7" s="9"/>
    </row>
    <row r="8" spans="1:13" ht="13.5" thickBot="1">
      <c r="A8" s="9"/>
    </row>
    <row r="9" spans="1:13" ht="13.5" thickBot="1">
      <c r="A9" s="9"/>
      <c r="B9" s="20" t="s">
        <v>105</v>
      </c>
      <c r="C9" s="20" t="s">
        <v>106</v>
      </c>
    </row>
    <row r="10" spans="1:13" ht="13.5" thickBot="1">
      <c r="A10" s="9"/>
      <c r="B10" s="22">
        <v>-2</v>
      </c>
      <c r="C10" s="22">
        <f>IF(B10&lt;=0,-2*B10+5,2*B10-5)</f>
        <v>9</v>
      </c>
    </row>
    <row r="11" spans="1:13" ht="13.5" thickBot="1">
      <c r="A11" s="9"/>
      <c r="B11" s="22">
        <v>-1</v>
      </c>
      <c r="C11" s="22">
        <f t="shared" ref="C11:C14" si="0">IF(B11&lt;=0,-2*B11+5,2*B11-5)</f>
        <v>7</v>
      </c>
    </row>
    <row r="12" spans="1:13" ht="13.5" thickBot="1">
      <c r="A12" s="9"/>
      <c r="B12" s="22">
        <v>0</v>
      </c>
      <c r="C12" s="22">
        <f t="shared" si="0"/>
        <v>5</v>
      </c>
    </row>
    <row r="13" spans="1:13" ht="13.5" thickBot="1">
      <c r="A13" s="9"/>
      <c r="B13" s="22">
        <v>1</v>
      </c>
      <c r="C13" s="22">
        <f t="shared" si="0"/>
        <v>-3</v>
      </c>
    </row>
    <row r="14" spans="1:13" ht="13.5" thickBot="1">
      <c r="A14" s="9"/>
      <c r="B14" s="22">
        <v>2</v>
      </c>
      <c r="C14" s="22">
        <f t="shared" si="0"/>
        <v>-1</v>
      </c>
    </row>
    <row r="15" spans="1:13">
      <c r="A15" s="9"/>
    </row>
    <row r="16" spans="1:13">
      <c r="A16" s="9"/>
    </row>
    <row r="17" spans="1:13" ht="25.5" customHeight="1">
      <c r="A17" s="39" t="s">
        <v>13</v>
      </c>
      <c r="B17" s="60" t="s">
        <v>107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</row>
    <row r="18" spans="1:13" ht="13.5" thickBot="1">
      <c r="A18" s="9"/>
    </row>
    <row r="19" spans="1:13" ht="13.5" thickBot="1">
      <c r="A19" s="9"/>
      <c r="B19" s="20" t="s">
        <v>88</v>
      </c>
      <c r="C19" s="20" t="s">
        <v>89</v>
      </c>
      <c r="D19" s="20" t="s">
        <v>108</v>
      </c>
      <c r="E19" s="20" t="s">
        <v>109</v>
      </c>
    </row>
    <row r="20" spans="1:13" ht="13.5" thickBot="1">
      <c r="A20" s="9"/>
      <c r="B20" s="22">
        <v>5</v>
      </c>
      <c r="C20" s="22">
        <v>21</v>
      </c>
      <c r="D20" s="22">
        <f>B20*C20</f>
        <v>105</v>
      </c>
      <c r="E20" s="22" t="str">
        <f>IF(B20*C20=D20,"Tubli","Ai-ai-ai")</f>
        <v>Tubli</v>
      </c>
    </row>
    <row r="21" spans="1:13" ht="13.5" thickBot="1">
      <c r="A21" s="9"/>
      <c r="B21" s="22">
        <v>15</v>
      </c>
      <c r="C21" s="22">
        <v>65</v>
      </c>
      <c r="D21" s="22">
        <v>925</v>
      </c>
      <c r="E21" s="22" t="str">
        <f>IF(B21*C21=D21,"Tubli","Ai-ai-ai")</f>
        <v>Ai-ai-ai</v>
      </c>
    </row>
    <row r="22" spans="1:13" ht="13.5" thickBot="1">
      <c r="A22" s="9"/>
      <c r="B22" s="22">
        <v>25</v>
      </c>
      <c r="C22" s="22">
        <v>45</v>
      </c>
      <c r="D22" s="22">
        <v>1125</v>
      </c>
      <c r="E22" s="22" t="str">
        <f t="shared" ref="E22:E24" si="1">IF(B22*C22=D22,"Tubli","Ai-ai-ai")</f>
        <v>Tubli</v>
      </c>
    </row>
    <row r="23" spans="1:13" ht="13.5" thickBot="1">
      <c r="A23" s="9"/>
      <c r="B23" s="22">
        <v>35</v>
      </c>
      <c r="C23" s="22">
        <v>87</v>
      </c>
      <c r="D23" s="22">
        <v>3035</v>
      </c>
      <c r="E23" s="22" t="str">
        <f t="shared" si="1"/>
        <v>Ai-ai-ai</v>
      </c>
    </row>
    <row r="24" spans="1:13" ht="13.5" thickBot="1">
      <c r="A24" s="9"/>
      <c r="B24" s="22">
        <v>50</v>
      </c>
      <c r="C24" s="22">
        <v>21</v>
      </c>
      <c r="D24" s="22">
        <v>1050</v>
      </c>
      <c r="E24" s="22" t="str">
        <f t="shared" si="1"/>
        <v>Tubli</v>
      </c>
    </row>
    <row r="25" spans="1:13">
      <c r="A25" s="9"/>
    </row>
    <row r="26" spans="1:13">
      <c r="A26" s="9"/>
    </row>
    <row r="27" spans="1:13" ht="53.25" customHeight="1">
      <c r="A27" s="39" t="s">
        <v>79</v>
      </c>
      <c r="B27" s="62" t="s">
        <v>110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</row>
    <row r="28" spans="1:13" ht="13.5" thickBot="1">
      <c r="A28" s="9"/>
    </row>
    <row r="29" spans="1:13" ht="13.5" thickBot="1">
      <c r="A29" s="9"/>
      <c r="B29" s="20" t="s">
        <v>111</v>
      </c>
      <c r="C29" s="20" t="s">
        <v>112</v>
      </c>
    </row>
    <row r="30" spans="1:13" ht="13.5" thickBot="1">
      <c r="A30" s="9"/>
      <c r="B30" s="22">
        <v>10</v>
      </c>
      <c r="C30" s="22">
        <f>IF(B30&gt;=50,B30*1.5,IF(B30&gt;15,B30*2.25,IF(B30&lt;=15,B30*2.75,IF(B30=0,B30*0))))</f>
        <v>27.5</v>
      </c>
    </row>
    <row r="31" spans="1:13" ht="13.5" thickBot="1">
      <c r="A31" s="9"/>
      <c r="B31" s="22">
        <v>20</v>
      </c>
      <c r="C31" s="22">
        <f t="shared" ref="C31:C39" si="2">IF(B31&gt;=50,B31*1.5,IF(B31&gt;15,B31*2.25,IF(B31&lt;=15,B31*2.75,IF(B31=0,B31*0))))</f>
        <v>45</v>
      </c>
    </row>
    <row r="32" spans="1:13" ht="13.5" thickBot="1">
      <c r="A32" s="9"/>
      <c r="B32" s="22">
        <v>30</v>
      </c>
      <c r="C32" s="22">
        <f t="shared" si="2"/>
        <v>67.5</v>
      </c>
    </row>
    <row r="33" spans="1:13" ht="13.5" thickBot="1">
      <c r="A33" s="9"/>
      <c r="B33" s="22">
        <v>40</v>
      </c>
      <c r="C33" s="22">
        <f t="shared" si="2"/>
        <v>90</v>
      </c>
    </row>
    <row r="34" spans="1:13" ht="13.5" thickBot="1">
      <c r="A34" s="9"/>
      <c r="B34" s="22">
        <v>50</v>
      </c>
      <c r="C34" s="22">
        <f t="shared" si="2"/>
        <v>75</v>
      </c>
    </row>
    <row r="35" spans="1:13" ht="13.5" thickBot="1">
      <c r="A35" s="9"/>
      <c r="B35" s="22">
        <v>60</v>
      </c>
      <c r="C35" s="22">
        <f t="shared" si="2"/>
        <v>90</v>
      </c>
    </row>
    <row r="36" spans="1:13" ht="13.5" thickBot="1">
      <c r="A36" s="9"/>
      <c r="B36" s="22">
        <v>70</v>
      </c>
      <c r="C36" s="22">
        <f t="shared" si="2"/>
        <v>105</v>
      </c>
    </row>
    <row r="37" spans="1:13" ht="13.5" thickBot="1">
      <c r="A37" s="9"/>
      <c r="B37" s="22">
        <v>80</v>
      </c>
      <c r="C37" s="22">
        <f t="shared" si="2"/>
        <v>120</v>
      </c>
    </row>
    <row r="38" spans="1:13" ht="13.5" thickBot="1">
      <c r="A38" s="9"/>
      <c r="B38" s="22">
        <v>90</v>
      </c>
      <c r="C38" s="22">
        <f t="shared" si="2"/>
        <v>135</v>
      </c>
    </row>
    <row r="39" spans="1:13" ht="13.5" thickBot="1">
      <c r="A39" s="9"/>
      <c r="B39" s="22">
        <v>100</v>
      </c>
      <c r="C39" s="22">
        <f t="shared" si="2"/>
        <v>150</v>
      </c>
    </row>
    <row r="40" spans="1:13">
      <c r="A40" s="9"/>
    </row>
    <row r="41" spans="1:13">
      <c r="A41" s="9"/>
    </row>
    <row r="42" spans="1:13" ht="24.75" customHeight="1">
      <c r="A42" s="39" t="s">
        <v>156</v>
      </c>
      <c r="B42" s="60" t="s">
        <v>113</v>
      </c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</row>
    <row r="43" spans="1:13" ht="13.5" thickBot="1">
      <c r="A43" s="9"/>
    </row>
    <row r="44" spans="1:13" ht="13.5" thickBot="1">
      <c r="A44" s="9"/>
      <c r="B44" s="20" t="s">
        <v>88</v>
      </c>
      <c r="C44" s="20" t="s">
        <v>89</v>
      </c>
      <c r="D44" s="20" t="s">
        <v>90</v>
      </c>
      <c r="E44" s="20" t="s">
        <v>114</v>
      </c>
    </row>
    <row r="45" spans="1:13" ht="13.5" thickBot="1">
      <c r="A45" s="9"/>
      <c r="B45" s="22">
        <v>1</v>
      </c>
      <c r="C45" s="22">
        <v>2</v>
      </c>
      <c r="D45" s="22">
        <v>5</v>
      </c>
      <c r="E45" s="22" t="str">
        <f>IF((B45+C45)&gt;=D45,"on kolmnurk","ei ole kolmurk")</f>
        <v>ei ole kolmurk</v>
      </c>
    </row>
    <row r="46" spans="1:13" ht="13.5" thickBot="1">
      <c r="A46" s="9"/>
      <c r="B46" s="22">
        <v>3</v>
      </c>
      <c r="C46" s="22">
        <v>4</v>
      </c>
      <c r="D46" s="22">
        <v>5</v>
      </c>
      <c r="E46" s="22" t="str">
        <f t="shared" ref="E46:E48" si="3">IF((B46+C46)&gt;=D46,"on kolmnurk","ei ole kolmurk")</f>
        <v>on kolmnurk</v>
      </c>
    </row>
    <row r="47" spans="1:13" ht="13.5" thickBot="1">
      <c r="A47" s="9"/>
      <c r="B47" s="22">
        <v>8</v>
      </c>
      <c r="C47" s="22">
        <v>2</v>
      </c>
      <c r="D47" s="22">
        <v>5</v>
      </c>
      <c r="E47" s="22" t="str">
        <f t="shared" si="3"/>
        <v>on kolmnurk</v>
      </c>
    </row>
    <row r="48" spans="1:13" ht="13.5" thickBot="1">
      <c r="A48" s="9"/>
      <c r="B48" s="22">
        <v>7</v>
      </c>
      <c r="C48" s="22">
        <v>12</v>
      </c>
      <c r="D48" s="22">
        <v>4</v>
      </c>
      <c r="E48" s="22" t="str">
        <f t="shared" si="3"/>
        <v>on kolmnurk</v>
      </c>
    </row>
  </sheetData>
  <mergeCells count="4">
    <mergeCell ref="B17:M17"/>
    <mergeCell ref="B42:M42"/>
    <mergeCell ref="B4:L4"/>
    <mergeCell ref="B27:M27"/>
  </mergeCells>
  <phoneticPr fontId="0" type="noConversion"/>
  <pageMargins left="0.75" right="0.75" top="1" bottom="1" header="0.5" footer="0.5"/>
  <headerFooter alignWithMargins="0"/>
  <legacyDrawing r:id="rId1"/>
  <oleObjects>
    <oleObject progId="Equation.3" shapeId="1025" r:id="rId2"/>
  </oleObjects>
</worksheet>
</file>

<file path=xl/worksheets/sheet5.xml><?xml version="1.0" encoding="utf-8"?>
<worksheet xmlns="http://schemas.openxmlformats.org/spreadsheetml/2006/main" xmlns:r="http://schemas.openxmlformats.org/officeDocument/2006/relationships">
  <dimension ref="A1:K35"/>
  <sheetViews>
    <sheetView topLeftCell="A15" workbookViewId="0">
      <selection activeCell="C27" sqref="C27:C34"/>
    </sheetView>
  </sheetViews>
  <sheetFormatPr defaultRowHeight="12.75"/>
  <cols>
    <col min="2" max="2" width="11.85546875" customWidth="1"/>
    <col min="3" max="3" width="11.42578125" customWidth="1"/>
    <col min="4" max="4" width="12.28515625" customWidth="1"/>
    <col min="5" max="5" width="13" customWidth="1"/>
  </cols>
  <sheetData>
    <row r="1" spans="1:11">
      <c r="A1" s="29"/>
      <c r="B1" s="19"/>
    </row>
    <row r="2" spans="1:11">
      <c r="A2" s="39" t="s">
        <v>11</v>
      </c>
      <c r="B2" s="40" t="s">
        <v>115</v>
      </c>
      <c r="C2" s="38"/>
      <c r="D2" s="38"/>
      <c r="E2" s="38"/>
      <c r="F2" s="38"/>
      <c r="G2" s="38"/>
      <c r="H2" s="38"/>
      <c r="I2" s="38"/>
      <c r="J2" s="38"/>
      <c r="K2" s="38"/>
    </row>
    <row r="3" spans="1:11" ht="13.5" thickBot="1">
      <c r="A3" s="29"/>
      <c r="B3" s="19"/>
    </row>
    <row r="4" spans="1:11" ht="13.5" thickBot="1">
      <c r="A4" s="29"/>
      <c r="B4" s="20" t="s">
        <v>116</v>
      </c>
      <c r="C4" s="20" t="s">
        <v>117</v>
      </c>
      <c r="D4" s="20" t="s">
        <v>118</v>
      </c>
    </row>
    <row r="5" spans="1:11" ht="13.5" thickBot="1">
      <c r="A5" s="29"/>
      <c r="B5" s="41">
        <v>47903184925</v>
      </c>
      <c r="C5" s="22" t="str">
        <f>IF(LEFT(B5,1)="3","m","n")</f>
        <v>n</v>
      </c>
      <c r="D5" s="22" t="str">
        <f>MID(B5,6,2)&amp;"."&amp;MID(B5,4,2)&amp;"."&amp;MID(B5,2,2)</f>
        <v>18.03.79</v>
      </c>
    </row>
    <row r="6" spans="1:11" ht="13.5" thickBot="1">
      <c r="A6" s="29"/>
      <c r="B6" s="41">
        <v>47905130315</v>
      </c>
      <c r="C6" s="22" t="str">
        <f t="shared" ref="C6:C10" si="0">IF(LEFT(B6,1)="3","m","n")</f>
        <v>n</v>
      </c>
      <c r="D6" s="22" t="str">
        <f t="shared" ref="D6:D10" si="1">MID(B6,6,2)&amp;"."&amp;MID(B6,4,2)&amp;"."&amp;MID(B6,2,2)</f>
        <v>13.05.79</v>
      </c>
    </row>
    <row r="7" spans="1:11" ht="13.5" thickBot="1">
      <c r="A7" s="29"/>
      <c r="B7" s="41">
        <v>38412120412</v>
      </c>
      <c r="C7" s="22" t="str">
        <f t="shared" si="0"/>
        <v>m</v>
      </c>
      <c r="D7" s="22" t="str">
        <f t="shared" si="1"/>
        <v>12.12.84</v>
      </c>
    </row>
    <row r="8" spans="1:11" ht="13.5" thickBot="1">
      <c r="A8" s="29"/>
      <c r="B8" s="41">
        <v>48510256547</v>
      </c>
      <c r="C8" s="22" t="str">
        <f t="shared" si="0"/>
        <v>n</v>
      </c>
      <c r="D8" s="22" t="str">
        <f t="shared" si="1"/>
        <v>25.10.85</v>
      </c>
    </row>
    <row r="9" spans="1:11" ht="13.5" thickBot="1">
      <c r="A9" s="29"/>
      <c r="B9" s="41">
        <v>37806235487</v>
      </c>
      <c r="C9" s="22" t="str">
        <f t="shared" si="0"/>
        <v>m</v>
      </c>
      <c r="D9" s="22" t="str">
        <f t="shared" si="1"/>
        <v>23.06.78</v>
      </c>
    </row>
    <row r="10" spans="1:11" ht="13.5" thickBot="1">
      <c r="A10" s="29"/>
      <c r="B10" s="41">
        <v>48501012565</v>
      </c>
      <c r="C10" s="22" t="str">
        <f t="shared" si="0"/>
        <v>n</v>
      </c>
      <c r="D10" s="22" t="str">
        <f t="shared" si="1"/>
        <v>01.01.85</v>
      </c>
    </row>
    <row r="11" spans="1:11">
      <c r="A11" s="29"/>
      <c r="B11" s="42"/>
    </row>
    <row r="12" spans="1:11">
      <c r="A12" s="29"/>
      <c r="B12" s="42"/>
    </row>
    <row r="13" spans="1:11">
      <c r="A13" s="39" t="s">
        <v>13</v>
      </c>
      <c r="B13" s="45" t="s">
        <v>119</v>
      </c>
      <c r="C13" s="38"/>
      <c r="D13" s="38"/>
      <c r="E13" s="38"/>
      <c r="F13" s="38"/>
      <c r="G13" s="38"/>
      <c r="H13" s="38"/>
      <c r="I13" s="38"/>
      <c r="J13" s="38"/>
      <c r="K13" s="38"/>
    </row>
    <row r="14" spans="1:11">
      <c r="A14" s="39"/>
      <c r="B14" s="45" t="s">
        <v>120</v>
      </c>
      <c r="C14" s="38"/>
      <c r="D14" s="38"/>
      <c r="E14" s="38"/>
      <c r="F14" s="38"/>
      <c r="G14" s="38"/>
      <c r="H14" s="38"/>
      <c r="I14" s="38"/>
      <c r="J14" s="38"/>
      <c r="K14" s="38"/>
    </row>
    <row r="15" spans="1:11" ht="13.5" thickBot="1">
      <c r="A15" s="29"/>
      <c r="B15" s="42"/>
    </row>
    <row r="16" spans="1:11" ht="13.5" thickBot="1">
      <c r="A16" s="29"/>
      <c r="B16" s="43" t="s">
        <v>15</v>
      </c>
      <c r="C16" s="20" t="s">
        <v>14</v>
      </c>
      <c r="D16" s="20" t="s">
        <v>121</v>
      </c>
      <c r="E16" s="20" t="s">
        <v>122</v>
      </c>
    </row>
    <row r="17" spans="1:11" ht="13.5" thickBot="1">
      <c r="A17" s="29"/>
      <c r="B17" s="41" t="s">
        <v>123</v>
      </c>
      <c r="C17" s="22" t="s">
        <v>158</v>
      </c>
      <c r="D17" s="22" t="str">
        <f t="shared" ref="D17:D18" si="2">LEFT(B17,1)&amp;"."&amp;RIGHT(C17,7)</f>
        <v>H.ktsioon</v>
      </c>
      <c r="E17" s="22" t="str">
        <f>LEFT(B17,6)&amp;" "&amp;LEFT(C17,1)&amp;"."</f>
        <v>Harald F.</v>
      </c>
    </row>
    <row r="18" spans="1:11" ht="13.5" thickBot="1">
      <c r="A18" s="29"/>
      <c r="B18" s="22" t="s">
        <v>124</v>
      </c>
      <c r="C18" s="22" t="s">
        <v>81</v>
      </c>
      <c r="D18" s="22" t="str">
        <f t="shared" si="2"/>
        <v>M.Arv</v>
      </c>
      <c r="E18" s="22" t="str">
        <f t="shared" ref="E18:E21" si="3">LEFT(B18,6)&amp;" "&amp;LEFT(C18,1)&amp;"."</f>
        <v>Meeli A.</v>
      </c>
    </row>
    <row r="19" spans="1:11" ht="13.5" thickBot="1">
      <c r="A19" s="29"/>
      <c r="B19" s="22" t="s">
        <v>125</v>
      </c>
      <c r="C19" s="22" t="s">
        <v>159</v>
      </c>
      <c r="D19" s="22" t="str">
        <f>LEFT(B19,1)&amp;"."&amp;RIGHT(C19,7)</f>
        <v>J.Valem</v>
      </c>
      <c r="E19" s="22" t="str">
        <f t="shared" si="3"/>
        <v>Jaagup V.</v>
      </c>
    </row>
    <row r="20" spans="1:11" ht="13.5" thickBot="1">
      <c r="A20" s="29"/>
      <c r="B20" s="22" t="s">
        <v>126</v>
      </c>
      <c r="C20" s="22" t="s">
        <v>160</v>
      </c>
      <c r="D20" s="22" t="str">
        <f t="shared" ref="D20:D21" si="4">LEFT(B20,1)&amp;"."&amp;RIGHT(C20,7)</f>
        <v>M.Juhe</v>
      </c>
      <c r="E20" s="22" t="str">
        <f t="shared" si="3"/>
        <v>Maali J.</v>
      </c>
    </row>
    <row r="21" spans="1:11" ht="13.5" thickBot="1">
      <c r="A21" s="29"/>
      <c r="B21" s="22" t="s">
        <v>127</v>
      </c>
      <c r="C21" s="22" t="s">
        <v>161</v>
      </c>
      <c r="D21" s="22" t="str">
        <f t="shared" si="4"/>
        <v>V.Koos</v>
      </c>
      <c r="E21" s="22" t="str">
        <f t="shared" si="3"/>
        <v>Vello K.</v>
      </c>
    </row>
    <row r="22" spans="1:11">
      <c r="A22" s="29"/>
      <c r="B22" s="19"/>
    </row>
    <row r="23" spans="1:11">
      <c r="A23" s="29"/>
      <c r="B23" s="19"/>
    </row>
    <row r="24" spans="1:11">
      <c r="A24" s="39" t="s">
        <v>79</v>
      </c>
      <c r="B24" s="40" t="s">
        <v>128</v>
      </c>
      <c r="C24" s="38"/>
      <c r="D24" s="38"/>
      <c r="E24" s="38"/>
      <c r="F24" s="38"/>
      <c r="G24" s="38"/>
      <c r="H24" s="38"/>
      <c r="I24" s="38"/>
      <c r="J24" s="38"/>
      <c r="K24" s="38"/>
    </row>
    <row r="25" spans="1:11" ht="13.5" thickBot="1">
      <c r="A25" s="29"/>
      <c r="B25" s="19"/>
    </row>
    <row r="26" spans="1:11" ht="13.5" thickBot="1">
      <c r="A26" s="29"/>
      <c r="B26" s="20" t="s">
        <v>129</v>
      </c>
      <c r="C26" s="20" t="s">
        <v>130</v>
      </c>
    </row>
    <row r="27" spans="1:11" ht="13.5" thickBot="1">
      <c r="A27" s="29"/>
      <c r="B27" s="44" t="s">
        <v>131</v>
      </c>
      <c r="C27" s="22" t="str">
        <f>MID(B27,3,1)</f>
        <v>a</v>
      </c>
    </row>
    <row r="28" spans="1:11" ht="13.5" thickBot="1">
      <c r="A28" s="29"/>
      <c r="B28" s="44" t="s">
        <v>132</v>
      </c>
      <c r="C28" s="22" t="str">
        <f t="shared" ref="C28:C34" si="5">MID(B28,3,1)</f>
        <v>r</v>
      </c>
    </row>
    <row r="29" spans="1:11" ht="13.5" thickBot="1">
      <c r="A29" s="29"/>
      <c r="B29" s="44" t="s">
        <v>133</v>
      </c>
      <c r="C29" s="22" t="str">
        <f t="shared" si="5"/>
        <v>s</v>
      </c>
    </row>
    <row r="30" spans="1:11" ht="13.5" thickBot="1">
      <c r="A30" s="29"/>
      <c r="B30" s="44" t="s">
        <v>134</v>
      </c>
      <c r="C30" s="22" t="str">
        <f t="shared" si="5"/>
        <v>t</v>
      </c>
    </row>
    <row r="31" spans="1:11" ht="13.5" thickBot="1">
      <c r="A31" s="29"/>
      <c r="B31" s="44" t="s">
        <v>135</v>
      </c>
      <c r="C31" s="22" t="str">
        <f t="shared" si="5"/>
        <v>i</v>
      </c>
    </row>
    <row r="32" spans="1:11" ht="13.5" thickBot="1">
      <c r="A32" s="29"/>
      <c r="B32" s="44" t="s">
        <v>136</v>
      </c>
      <c r="C32" s="22" t="str">
        <f t="shared" si="5"/>
        <v>o</v>
      </c>
    </row>
    <row r="33" spans="1:3" ht="13.5" thickBot="1">
      <c r="A33" s="29"/>
      <c r="B33" s="44" t="s">
        <v>137</v>
      </c>
      <c r="C33" s="22" t="str">
        <f t="shared" si="5"/>
        <v>n</v>
      </c>
    </row>
    <row r="34" spans="1:3" ht="13.5" thickBot="1">
      <c r="A34" s="29"/>
      <c r="B34" s="44" t="s">
        <v>18</v>
      </c>
      <c r="C34" s="22" t="str">
        <f t="shared" si="5"/>
        <v>u</v>
      </c>
    </row>
    <row r="35" spans="1:3">
      <c r="A35" s="29"/>
      <c r="B35" s="19"/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J23"/>
  <sheetViews>
    <sheetView tabSelected="1" workbookViewId="0">
      <selection activeCell="E10" sqref="E10"/>
    </sheetView>
  </sheetViews>
  <sheetFormatPr defaultRowHeight="12.75"/>
  <cols>
    <col min="3" max="3" width="18.5703125" bestFit="1" customWidth="1"/>
    <col min="4" max="4" width="10.140625" bestFit="1" customWidth="1"/>
    <col min="5" max="6" width="11.85546875" customWidth="1"/>
    <col min="9" max="9" width="10.140625" bestFit="1" customWidth="1"/>
  </cols>
  <sheetData>
    <row r="2" spans="1:10">
      <c r="A2" s="9"/>
    </row>
    <row r="3" spans="1:10">
      <c r="A3" s="36" t="s">
        <v>11</v>
      </c>
      <c r="B3" s="37" t="s">
        <v>138</v>
      </c>
      <c r="C3" s="38"/>
      <c r="D3" s="38"/>
      <c r="E3" s="38"/>
      <c r="F3" s="38"/>
      <c r="G3" s="38"/>
      <c r="H3" s="38"/>
    </row>
    <row r="4" spans="1:10" ht="13.5" thickBot="1">
      <c r="A4" s="9"/>
    </row>
    <row r="5" spans="1:10" ht="13.5" thickBot="1">
      <c r="A5" s="9"/>
      <c r="B5" s="46" t="s">
        <v>139</v>
      </c>
      <c r="C5" s="47">
        <f ca="1">NOW()</f>
        <v>39404.037365277778</v>
      </c>
      <c r="E5" s="65"/>
      <c r="F5" s="63"/>
    </row>
    <row r="6" spans="1:10" ht="13.5" thickBot="1">
      <c r="A6" s="9"/>
      <c r="B6" s="46" t="s">
        <v>140</v>
      </c>
      <c r="C6" s="66">
        <f ca="1">F6-C5</f>
        <v>42.962634722221992</v>
      </c>
      <c r="E6" s="63" t="s">
        <v>162</v>
      </c>
      <c r="F6" s="54">
        <v>39447</v>
      </c>
    </row>
    <row r="7" spans="1:10" ht="13.5" thickBot="1">
      <c r="A7" s="9"/>
      <c r="B7" s="46" t="s">
        <v>141</v>
      </c>
      <c r="C7" s="64">
        <f ca="1">DAYS360(C5,F6)</f>
        <v>43</v>
      </c>
    </row>
    <row r="8" spans="1:10" ht="13.5" thickBot="1">
      <c r="A8" s="9"/>
      <c r="B8" s="46" t="s">
        <v>142</v>
      </c>
      <c r="C8" s="48">
        <f ca="1">HOUR(C6)</f>
        <v>23</v>
      </c>
    </row>
    <row r="9" spans="1:10" ht="13.5" thickBot="1">
      <c r="A9" s="9"/>
      <c r="B9" s="46" t="s">
        <v>143</v>
      </c>
      <c r="C9" s="48">
        <f ca="1">MINUTE(C6)</f>
        <v>6</v>
      </c>
    </row>
    <row r="10" spans="1:10" ht="13.5" thickBot="1">
      <c r="A10" s="9"/>
      <c r="B10" s="46" t="s">
        <v>144</v>
      </c>
      <c r="C10" s="48">
        <f ca="1">SECOND(C6)</f>
        <v>12</v>
      </c>
    </row>
    <row r="11" spans="1:10">
      <c r="A11" s="9"/>
    </row>
    <row r="12" spans="1:10">
      <c r="A12" s="9"/>
    </row>
    <row r="13" spans="1:10">
      <c r="A13" s="36" t="s">
        <v>13</v>
      </c>
      <c r="B13" s="37" t="s">
        <v>153</v>
      </c>
      <c r="C13" s="38"/>
      <c r="D13" s="38"/>
      <c r="E13" s="38"/>
      <c r="F13" s="38"/>
      <c r="G13" s="38"/>
      <c r="H13" s="38"/>
      <c r="I13" s="38"/>
      <c r="J13" s="38"/>
    </row>
    <row r="14" spans="1:10">
      <c r="A14" s="36"/>
      <c r="B14" s="37" t="s">
        <v>145</v>
      </c>
      <c r="C14" s="38"/>
      <c r="D14" s="38"/>
      <c r="E14" s="38"/>
      <c r="F14" s="38"/>
      <c r="G14" s="38"/>
      <c r="H14" s="38"/>
      <c r="I14" s="38"/>
      <c r="J14" s="38"/>
    </row>
    <row r="15" spans="1:10">
      <c r="A15" s="36"/>
      <c r="B15" s="37" t="s">
        <v>154</v>
      </c>
      <c r="C15" s="38"/>
      <c r="D15" s="38"/>
      <c r="E15" s="38"/>
      <c r="F15" s="38"/>
      <c r="G15" s="38"/>
      <c r="H15" s="38"/>
      <c r="I15" s="38"/>
      <c r="J15" s="38"/>
    </row>
    <row r="16" spans="1:10" ht="13.5" thickBot="1">
      <c r="A16" s="9"/>
    </row>
    <row r="17" spans="1:9" ht="13.5" thickBot="1">
      <c r="A17" s="9"/>
      <c r="C17" s="49"/>
      <c r="D17" s="20" t="s">
        <v>146</v>
      </c>
      <c r="E17" s="20" t="s">
        <v>147</v>
      </c>
      <c r="F17" s="20" t="s">
        <v>148</v>
      </c>
      <c r="I17" s="54"/>
    </row>
    <row r="18" spans="1:9" ht="13.5" thickBot="1">
      <c r="A18" s="9"/>
      <c r="C18" s="50" t="s">
        <v>149</v>
      </c>
      <c r="D18" s="51">
        <v>31781</v>
      </c>
      <c r="E18" s="51">
        <v>28533</v>
      </c>
      <c r="F18" s="51">
        <v>32813</v>
      </c>
      <c r="I18" s="54"/>
    </row>
    <row r="19" spans="1:9" ht="13.5" thickBot="1">
      <c r="A19" s="9"/>
      <c r="C19" s="50" t="s">
        <v>150</v>
      </c>
      <c r="D19" s="52">
        <f ca="1">DAYS360(D18,C5)</f>
        <v>7514</v>
      </c>
      <c r="E19" s="52">
        <f ca="1">DAYS360(E18,C5)</f>
        <v>10716</v>
      </c>
      <c r="F19" s="52">
        <f ca="1">DAYS360(F18,C5)</f>
        <v>6497</v>
      </c>
    </row>
    <row r="20" spans="1:9" ht="13.5" thickBot="1">
      <c r="A20" s="9"/>
      <c r="C20" s="50" t="s">
        <v>151</v>
      </c>
      <c r="D20" s="52">
        <f ca="1">YEARFRAC(D18,C5)</f>
        <v>20.872222222222224</v>
      </c>
      <c r="E20" s="52">
        <f ca="1">YEARFRAC(E18,C5)</f>
        <v>29.766666666666666</v>
      </c>
      <c r="F20" s="52">
        <f ca="1">YEARFRAC(F18,C5)</f>
        <v>18.047222222222221</v>
      </c>
    </row>
    <row r="21" spans="1:9" ht="13.5" thickBot="1">
      <c r="A21" s="9"/>
      <c r="C21" s="50" t="s">
        <v>152</v>
      </c>
      <c r="D21" s="53">
        <f ca="1">DATE(2008,1,4)-TODAY()</f>
        <v>47</v>
      </c>
      <c r="E21" s="53">
        <f ca="1">DATE(2008,2,12)-TODAY()</f>
        <v>86</v>
      </c>
      <c r="F21" s="53">
        <f ca="1">DATE(2008,11,1)-TODAY()</f>
        <v>349</v>
      </c>
    </row>
    <row r="22" spans="1:9" ht="13.5" thickBot="1">
      <c r="A22" s="9"/>
      <c r="C22" s="50" t="s">
        <v>155</v>
      </c>
      <c r="D22" s="52">
        <f t="shared" ref="D22:F22" ca="1" si="0">15000-D19</f>
        <v>7486</v>
      </c>
      <c r="E22" s="52">
        <f t="shared" ca="1" si="0"/>
        <v>4284</v>
      </c>
      <c r="F22" s="52">
        <f t="shared" ca="1" si="0"/>
        <v>8503</v>
      </c>
    </row>
    <row r="23" spans="1:9">
      <c r="A23" s="9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arvuta</vt:lpstr>
      <vt:lpstr>Statistikafunktsioonid</vt:lpstr>
      <vt:lpstr>Matemaatikafunktsioonid</vt:lpstr>
      <vt:lpstr>Loogikafunktsioonid</vt:lpstr>
      <vt:lpstr>Tekstifunktsioonid</vt:lpstr>
      <vt:lpstr>ajafunktsioonid</vt:lpstr>
    </vt:vector>
  </TitlesOfParts>
  <Company>Mart Reiniku Gümnaasium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 Ruul</dc:creator>
  <cp:lastModifiedBy>Shadow</cp:lastModifiedBy>
  <dcterms:created xsi:type="dcterms:W3CDTF">2002-03-23T15:38:40Z</dcterms:created>
  <dcterms:modified xsi:type="dcterms:W3CDTF">2007-11-17T22:54:04Z</dcterms:modified>
</cp:coreProperties>
</file>