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480" yWindow="30" windowWidth="11355" windowHeight="9210" activeTab="3"/>
  </bookViews>
  <sheets>
    <sheet name="Nädalaaruanne" sheetId="1" r:id="rId1"/>
    <sheet name="Müük" sheetId="2" r:id="rId2"/>
    <sheet name="Ostja" sheetId="3" r:id="rId3"/>
    <sheet name="Toode" sheetId="5" r:id="rId4"/>
  </sheets>
  <calcPr calcId="124519"/>
  <pivotCaches>
    <pivotCache cacheId="9" r:id="rId5"/>
    <pivotCache cacheId="10" r:id="rId6"/>
  </pivotCaches>
</workbook>
</file>

<file path=xl/calcChain.xml><?xml version="1.0" encoding="utf-8"?>
<calcChain xmlns="http://schemas.openxmlformats.org/spreadsheetml/2006/main">
  <c r="E79" i="5"/>
  <c r="E69"/>
  <c r="E62"/>
  <c r="E53"/>
  <c r="E43"/>
  <c r="E32"/>
  <c r="E21"/>
  <c r="E11"/>
  <c r="E80" s="1"/>
  <c r="F76" i="3"/>
  <c r="F75"/>
  <c r="F58"/>
  <c r="F39"/>
  <c r="F18"/>
  <c r="F2" i="5"/>
  <c r="F3"/>
  <c r="F4"/>
  <c r="F5"/>
  <c r="F6"/>
  <c r="F7"/>
  <c r="F8"/>
  <c r="F9"/>
  <c r="F10"/>
  <c r="F12"/>
  <c r="F21" s="1"/>
  <c r="F13"/>
  <c r="F14"/>
  <c r="F15"/>
  <c r="F16"/>
  <c r="F17"/>
  <c r="F18"/>
  <c r="F19"/>
  <c r="F20"/>
  <c r="F22"/>
  <c r="F23"/>
  <c r="F32" s="1"/>
  <c r="F24"/>
  <c r="F25"/>
  <c r="F26"/>
  <c r="F27"/>
  <c r="F28"/>
  <c r="F29"/>
  <c r="F30"/>
  <c r="F31"/>
  <c r="F33"/>
  <c r="F34"/>
  <c r="F43" s="1"/>
  <c r="F35"/>
  <c r="F36"/>
  <c r="F37"/>
  <c r="F38"/>
  <c r="F39"/>
  <c r="F40"/>
  <c r="F41"/>
  <c r="F42"/>
  <c r="F44"/>
  <c r="F45"/>
  <c r="F53" s="1"/>
  <c r="F46"/>
  <c r="F47"/>
  <c r="F48"/>
  <c r="F49"/>
  <c r="F50"/>
  <c r="F51"/>
  <c r="F52"/>
  <c r="F54"/>
  <c r="F62" s="1"/>
  <c r="F55"/>
  <c r="F56"/>
  <c r="F57"/>
  <c r="F58"/>
  <c r="F59"/>
  <c r="F60"/>
  <c r="F61"/>
  <c r="F63"/>
  <c r="F69" s="1"/>
  <c r="F64"/>
  <c r="F65"/>
  <c r="F66"/>
  <c r="F67"/>
  <c r="F68"/>
  <c r="F70"/>
  <c r="F79" s="1"/>
  <c r="F71"/>
  <c r="F72"/>
  <c r="F73"/>
  <c r="F74"/>
  <c r="F75"/>
  <c r="F76"/>
  <c r="F77"/>
  <c r="F78"/>
  <c r="F2" i="3"/>
  <c r="F3"/>
  <c r="F4"/>
  <c r="F5"/>
  <c r="F6"/>
  <c r="F7"/>
  <c r="F8"/>
  <c r="F9"/>
  <c r="F10"/>
  <c r="F11"/>
  <c r="F12"/>
  <c r="F13"/>
  <c r="F14"/>
  <c r="F15"/>
  <c r="F16"/>
  <c r="F17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9"/>
  <c r="F60"/>
  <c r="F61"/>
  <c r="F62"/>
  <c r="F63"/>
  <c r="F64"/>
  <c r="F65"/>
  <c r="F66"/>
  <c r="F67"/>
  <c r="F68"/>
  <c r="F69"/>
  <c r="F70"/>
  <c r="F71"/>
  <c r="F72"/>
  <c r="F73"/>
  <c r="F74"/>
  <c r="F4" i="2"/>
  <c r="L4"/>
  <c r="N4"/>
  <c r="O4"/>
  <c r="F5"/>
  <c r="L5"/>
  <c r="N5"/>
  <c r="O5"/>
  <c r="F6"/>
  <c r="L6"/>
  <c r="N6"/>
  <c r="O6"/>
  <c r="F7"/>
  <c r="L7"/>
  <c r="N7"/>
  <c r="O7"/>
  <c r="F8"/>
  <c r="L8"/>
  <c r="N8"/>
  <c r="O8"/>
  <c r="F9"/>
  <c r="L9"/>
  <c r="N9"/>
  <c r="O9"/>
  <c r="F10"/>
  <c r="L10"/>
  <c r="N10"/>
  <c r="O10"/>
  <c r="F11"/>
  <c r="L11"/>
  <c r="N11"/>
  <c r="O11"/>
  <c r="F12"/>
  <c r="N12"/>
  <c r="O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E4" i="1"/>
  <c r="F4"/>
  <c r="G4"/>
  <c r="H4"/>
  <c r="I4"/>
  <c r="J4"/>
  <c r="K4"/>
  <c r="K5"/>
  <c r="K6"/>
  <c r="E7"/>
  <c r="F7"/>
  <c r="G7"/>
  <c r="H7"/>
  <c r="I7"/>
  <c r="J7"/>
  <c r="K7"/>
  <c r="E8"/>
  <c r="F8"/>
  <c r="G8"/>
  <c r="H8"/>
  <c r="I8"/>
  <c r="J8"/>
  <c r="K8"/>
  <c r="E9"/>
  <c r="F9"/>
  <c r="G9"/>
  <c r="H9"/>
  <c r="I9"/>
  <c r="K9"/>
  <c r="E10"/>
  <c r="F10"/>
  <c r="G10"/>
  <c r="H10"/>
  <c r="I10"/>
  <c r="J10"/>
  <c r="K10"/>
  <c r="K11"/>
  <c r="D12"/>
  <c r="E12"/>
  <c r="F12"/>
  <c r="G12"/>
  <c r="H12"/>
  <c r="I12"/>
  <c r="J12"/>
  <c r="C17"/>
  <c r="E17"/>
  <c r="F17"/>
  <c r="C18"/>
  <c r="E18"/>
  <c r="F18"/>
  <c r="C19"/>
  <c r="E19"/>
  <c r="F19"/>
  <c r="C20"/>
  <c r="E20"/>
  <c r="F20"/>
  <c r="C21"/>
  <c r="E21"/>
  <c r="F21"/>
  <c r="C22"/>
  <c r="E22"/>
  <c r="F22"/>
  <c r="C23"/>
  <c r="E23"/>
  <c r="F23"/>
  <c r="C24"/>
  <c r="E24"/>
  <c r="F24"/>
  <c r="E25"/>
  <c r="F25"/>
  <c r="F11" i="5" l="1"/>
  <c r="F80" s="1"/>
</calcChain>
</file>

<file path=xl/sharedStrings.xml><?xml version="1.0" encoding="utf-8"?>
<sst xmlns="http://schemas.openxmlformats.org/spreadsheetml/2006/main" count="526" uniqueCount="49">
  <si>
    <t>Toode</t>
  </si>
  <si>
    <t>Hind</t>
  </si>
  <si>
    <t>Kogus</t>
  </si>
  <si>
    <t>Kohvisai</t>
  </si>
  <si>
    <t>Teesai</t>
  </si>
  <si>
    <t>Võisai</t>
  </si>
  <si>
    <t>Kringel</t>
  </si>
  <si>
    <t>Viinisai</t>
  </si>
  <si>
    <t>Moorapea</t>
  </si>
  <si>
    <t>Meekook</t>
  </si>
  <si>
    <t>Pirnikook</t>
  </si>
  <si>
    <t>Jnr.</t>
  </si>
  <si>
    <t>Esmasp.</t>
  </si>
  <si>
    <t>Teisip.</t>
  </si>
  <si>
    <t>Kolmap.</t>
  </si>
  <si>
    <t>Neljap.</t>
  </si>
  <si>
    <t>Reede</t>
  </si>
  <si>
    <t>Laup.</t>
  </si>
  <si>
    <t>Pühap.</t>
  </si>
  <si>
    <t>Nädalakogus</t>
  </si>
  <si>
    <t>Kokku</t>
  </si>
  <si>
    <t>AS Pagaripoiss nädalaaruanne (6.10.07. - 12.10.07.)</t>
  </si>
  <si>
    <t>Omahind</t>
  </si>
  <si>
    <t>Müügihind</t>
  </si>
  <si>
    <t>Kassa</t>
  </si>
  <si>
    <t>Tulu</t>
  </si>
  <si>
    <t>AS Pagaripoiss toodete müük
einelaudadele AS Liivi, AS Rotund, AS Park ja AS Tudeng
ajavahemikus 6.10.07. - 12.10.07.</t>
  </si>
  <si>
    <t>Ostja</t>
  </si>
  <si>
    <t>Kuupäev</t>
  </si>
  <si>
    <t>AS Liivi</t>
  </si>
  <si>
    <t>AS Rotund</t>
  </si>
  <si>
    <t>AS Park</t>
  </si>
  <si>
    <t>AS Tudeng</t>
  </si>
  <si>
    <t>Sum of Kogus</t>
  </si>
  <si>
    <t>Column Labels</t>
  </si>
  <si>
    <t>Row Labels</t>
  </si>
  <si>
    <t>Grand Total</t>
  </si>
  <si>
    <t>AS Liivi Total</t>
  </si>
  <si>
    <t>AS Park Total</t>
  </si>
  <si>
    <t>AS Rotund Total</t>
  </si>
  <si>
    <t>AS Tudeng Total</t>
  </si>
  <si>
    <t>Võisai Total</t>
  </si>
  <si>
    <t>Viinisai Total</t>
  </si>
  <si>
    <t>Teesai Total</t>
  </si>
  <si>
    <t>Pirnikook Total</t>
  </si>
  <si>
    <t>Moorapea Total</t>
  </si>
  <si>
    <t>Meekook Total</t>
  </si>
  <si>
    <t>Kohvisai Total</t>
  </si>
  <si>
    <t>Kringel Total</t>
  </si>
</sst>
</file>

<file path=xl/styles.xml><?xml version="1.0" encoding="utf-8"?>
<styleSheet xmlns="http://schemas.openxmlformats.org/spreadsheetml/2006/main">
  <numFmts count="3">
    <numFmt numFmtId="164" formatCode="#,##0.00\ &quot;kr&quot;"/>
    <numFmt numFmtId="165" formatCode="dd\.mm\.yy;@"/>
    <numFmt numFmtId="166" formatCode="#,##0.00\ _k_r"/>
  </numFmts>
  <fonts count="11">
    <font>
      <sz val="10"/>
      <name val="Arial"/>
      <charset val="186"/>
    </font>
    <font>
      <sz val="8"/>
      <name val="Arial"/>
      <charset val="186"/>
    </font>
    <font>
      <sz val="10"/>
      <color indexed="10"/>
      <name val="Arial"/>
      <charset val="186"/>
    </font>
    <font>
      <b/>
      <sz val="12"/>
      <color indexed="57"/>
      <name val="Arial"/>
      <family val="2"/>
      <charset val="186"/>
    </font>
    <font>
      <sz val="10"/>
      <color indexed="18"/>
      <name val="Arial"/>
      <charset val="186"/>
    </font>
    <font>
      <b/>
      <u/>
      <sz val="12"/>
      <color indexed="60"/>
      <name val="Arial"/>
      <family val="2"/>
      <charset val="186"/>
    </font>
    <font>
      <sz val="12"/>
      <name val="Arial"/>
      <charset val="186"/>
    </font>
    <font>
      <sz val="12"/>
      <name val="Berlin Sans FB"/>
      <family val="2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3" fillId="2" borderId="1" xfId="0" applyFont="1" applyFill="1" applyBorder="1"/>
    <xf numFmtId="0" fontId="4" fillId="3" borderId="1" xfId="0" applyFont="1" applyFill="1" applyBorder="1"/>
    <xf numFmtId="1" fontId="4" fillId="3" borderId="1" xfId="0" applyNumberFormat="1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1" fontId="2" fillId="4" borderId="1" xfId="0" applyNumberFormat="1" applyFont="1" applyFill="1" applyBorder="1"/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4" borderId="4" xfId="0" applyFont="1" applyFill="1" applyBorder="1"/>
    <xf numFmtId="164" fontId="0" fillId="0" borderId="0" xfId="0" applyNumberFormat="1"/>
    <xf numFmtId="164" fontId="8" fillId="4" borderId="4" xfId="0" applyNumberFormat="1" applyFont="1" applyFill="1" applyBorder="1"/>
    <xf numFmtId="1" fontId="8" fillId="4" borderId="4" xfId="0" applyNumberFormat="1" applyFont="1" applyFill="1" applyBorder="1"/>
    <xf numFmtId="165" fontId="0" fillId="0" borderId="0" xfId="0" applyNumberFormat="1"/>
    <xf numFmtId="14" fontId="0" fillId="0" borderId="0" xfId="0" applyNumberFormat="1"/>
    <xf numFmtId="14" fontId="9" fillId="0" borderId="0" xfId="0" applyNumberFormat="1" applyFont="1" applyBorder="1"/>
    <xf numFmtId="49" fontId="9" fillId="0" borderId="0" xfId="0" applyNumberFormat="1" applyFont="1" applyBorder="1"/>
    <xf numFmtId="164" fontId="9" fillId="0" borderId="0" xfId="0" applyNumberFormat="1" applyFont="1" applyBorder="1"/>
    <xf numFmtId="0" fontId="9" fillId="0" borderId="0" xfId="0" applyFont="1" applyBorder="1"/>
    <xf numFmtId="0" fontId="9" fillId="0" borderId="5" xfId="0" applyFont="1" applyBorder="1"/>
    <xf numFmtId="164" fontId="9" fillId="0" borderId="6" xfId="0" applyNumberFormat="1" applyFont="1" applyBorder="1"/>
    <xf numFmtId="0" fontId="9" fillId="0" borderId="7" xfId="0" applyFont="1" applyBorder="1"/>
    <xf numFmtId="14" fontId="9" fillId="0" borderId="8" xfId="0" applyNumberFormat="1" applyFont="1" applyBorder="1"/>
    <xf numFmtId="49" fontId="9" fillId="0" borderId="8" xfId="0" applyNumberFormat="1" applyFont="1" applyBorder="1"/>
    <xf numFmtId="164" fontId="9" fillId="0" borderId="8" xfId="0" applyNumberFormat="1" applyFont="1" applyBorder="1"/>
    <xf numFmtId="0" fontId="9" fillId="0" borderId="8" xfId="0" applyFont="1" applyBorder="1"/>
    <xf numFmtId="164" fontId="9" fillId="0" borderId="9" xfId="0" applyNumberFormat="1" applyFont="1" applyBorder="1"/>
    <xf numFmtId="0" fontId="9" fillId="5" borderId="10" xfId="0" applyFont="1" applyFill="1" applyBorder="1"/>
    <xf numFmtId="14" fontId="9" fillId="5" borderId="11" xfId="0" applyNumberFormat="1" applyFont="1" applyFill="1" applyBorder="1"/>
    <xf numFmtId="0" fontId="9" fillId="5" borderId="11" xfId="0" applyFont="1" applyFill="1" applyBorder="1"/>
    <xf numFmtId="164" fontId="9" fillId="5" borderId="11" xfId="0" applyNumberFormat="1" applyFont="1" applyFill="1" applyBorder="1"/>
    <xf numFmtId="164" fontId="9" fillId="5" borderId="12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Border="1"/>
    <xf numFmtId="0" fontId="8" fillId="0" borderId="5" xfId="0" applyNumberFormat="1" applyFont="1" applyBorder="1"/>
    <xf numFmtId="0" fontId="8" fillId="0" borderId="5" xfId="0" applyFont="1" applyBorder="1"/>
    <xf numFmtId="0" fontId="8" fillId="0" borderId="0" xfId="0" applyFont="1" applyBorder="1"/>
    <xf numFmtId="0" fontId="8" fillId="0" borderId="0" xfId="0" applyNumberFormat="1" applyFont="1" applyBorder="1"/>
    <xf numFmtId="49" fontId="8" fillId="0" borderId="0" xfId="0" applyNumberFormat="1" applyFont="1" applyBorder="1"/>
    <xf numFmtId="164" fontId="0" fillId="0" borderId="0" xfId="0" applyNumberFormat="1" applyBorder="1"/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166" fontId="0" fillId="0" borderId="0" xfId="0" applyNumberFormat="1" applyBorder="1"/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6" borderId="0" xfId="0" applyFill="1" applyAlignment="1">
      <alignment horizontal="center" wrapText="1"/>
    </xf>
    <xf numFmtId="0" fontId="0" fillId="6" borderId="0" xfId="0" applyFill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style val="45"/>
  <c:chart>
    <c:title>
      <c:tx>
        <c:rich>
          <a:bodyPr/>
          <a:lstStyle/>
          <a:p>
            <a:pPr>
              <a:defRPr/>
            </a:pPr>
            <a:r>
              <a:rPr lang="et-EE"/>
              <a:t>Pagaritoodete koguse muutumine nädalapäevade lõikes</a:t>
            </a:r>
            <a:endParaRPr lang="en-US"/>
          </a:p>
        </c:rich>
      </c:tx>
      <c:layout>
        <c:manualLayout>
          <c:xMode val="edge"/>
          <c:yMode val="edge"/>
          <c:x val="0.13958333333333339"/>
          <c:y val="3.8194444444444448E-2"/>
        </c:manualLayout>
      </c:layout>
    </c:title>
    <c:plotArea>
      <c:layout/>
      <c:lineChart>
        <c:grouping val="stacked"/>
        <c:ser>
          <c:idx val="0"/>
          <c:order val="0"/>
          <c:tx>
            <c:v>Kogus</c:v>
          </c:tx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Nädalaaruanne!$D$12:$J$12</c:f>
              <c:numCache>
                <c:formatCode>0</c:formatCode>
                <c:ptCount val="7"/>
                <c:pt idx="0">
                  <c:v>675</c:v>
                </c:pt>
                <c:pt idx="1">
                  <c:v>699</c:v>
                </c:pt>
                <c:pt idx="2">
                  <c:v>724.2</c:v>
                </c:pt>
                <c:pt idx="3">
                  <c:v>850.71</c:v>
                </c:pt>
                <c:pt idx="4">
                  <c:v>878.65050000000008</c:v>
                </c:pt>
                <c:pt idx="5">
                  <c:v>908.15352500000017</c:v>
                </c:pt>
                <c:pt idx="6">
                  <c:v>849.36375125000018</c:v>
                </c:pt>
              </c:numCache>
            </c:numRef>
          </c:val>
        </c:ser>
        <c:marker val="1"/>
        <c:axId val="59046528"/>
        <c:axId val="60068608"/>
      </c:lineChart>
      <c:catAx>
        <c:axId val="59046528"/>
        <c:scaling>
          <c:orientation val="minMax"/>
        </c:scaling>
        <c:axPos val="b"/>
        <c:numFmt formatCode="General" sourceLinked="1"/>
        <c:majorTickMark val="none"/>
        <c:tickLblPos val="nextTo"/>
        <c:crossAx val="60068608"/>
        <c:crosses val="autoZero"/>
        <c:auto val="1"/>
        <c:lblAlgn val="ctr"/>
        <c:lblOffset val="100"/>
      </c:catAx>
      <c:valAx>
        <c:axId val="600686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t-EE"/>
                  <a:t>Kogus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59046528"/>
        <c:crosses val="autoZero"/>
        <c:crossBetween val="between"/>
      </c:valAx>
    </c:plotArea>
    <c:legend>
      <c:legendPos val="r"/>
      <c:layout/>
    </c:legend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style val="42"/>
  <c:chart>
    <c:autoTitleDeleted val="1"/>
    <c:plotArea>
      <c:layout/>
      <c:lineChart>
        <c:grouping val="standard"/>
        <c:ser>
          <c:idx val="0"/>
          <c:order val="0"/>
          <c:tx>
            <c:strRef>
              <c:f>Nädalaaruanne!$B$4</c:f>
              <c:strCache>
                <c:ptCount val="1"/>
                <c:pt idx="0">
                  <c:v>Kohvisai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Nädalaaruanne!$D$4:$J$4</c:f>
              <c:numCache>
                <c:formatCode>0</c:formatCode>
                <c:ptCount val="7"/>
                <c:pt idx="0">
                  <c:v>100</c:v>
                </c:pt>
                <c:pt idx="1">
                  <c:v>115</c:v>
                </c:pt>
                <c:pt idx="2">
                  <c:v>130</c:v>
                </c:pt>
                <c:pt idx="3">
                  <c:v>145</c:v>
                </c:pt>
                <c:pt idx="4">
                  <c:v>160</c:v>
                </c:pt>
                <c:pt idx="5">
                  <c:v>175</c:v>
                </c:pt>
                <c:pt idx="6">
                  <c:v>190</c:v>
                </c:pt>
              </c:numCache>
            </c:numRef>
          </c:val>
        </c:ser>
        <c:ser>
          <c:idx val="1"/>
          <c:order val="1"/>
          <c:tx>
            <c:strRef>
              <c:f>Nädalaaruanne!$B$5</c:f>
              <c:strCache>
                <c:ptCount val="1"/>
                <c:pt idx="0">
                  <c:v>Teesai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Nädalaaruanne!$D$5:$J$5</c:f>
              <c:numCache>
                <c:formatCode>0</c:formatCode>
                <c:ptCount val="7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</c:numCache>
            </c:numRef>
          </c:val>
        </c:ser>
        <c:ser>
          <c:idx val="2"/>
          <c:order val="2"/>
          <c:tx>
            <c:strRef>
              <c:f>Nädalaaruanne!$B$6</c:f>
              <c:strCache>
                <c:ptCount val="1"/>
                <c:pt idx="0">
                  <c:v>Võisai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Nädalaaruanne!$D$6:$J$6</c:f>
              <c:numCache>
                <c:formatCode>0</c:formatCode>
                <c:ptCount val="7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</c:numCache>
            </c:numRef>
          </c:val>
        </c:ser>
        <c:ser>
          <c:idx val="3"/>
          <c:order val="3"/>
          <c:tx>
            <c:strRef>
              <c:f>Nädalaaruanne!$B$7</c:f>
              <c:strCache>
                <c:ptCount val="1"/>
                <c:pt idx="0">
                  <c:v>Kringel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Nädalaaruanne!$D$7:$J$7</c:f>
              <c:numCache>
                <c:formatCode>0</c:formatCode>
                <c:ptCount val="7"/>
                <c:pt idx="0">
                  <c:v>80</c:v>
                </c:pt>
                <c:pt idx="1">
                  <c:v>84</c:v>
                </c:pt>
                <c:pt idx="2">
                  <c:v>88.2</c:v>
                </c:pt>
                <c:pt idx="3">
                  <c:v>92.610000000000014</c:v>
                </c:pt>
                <c:pt idx="4">
                  <c:v>97.240500000000011</c:v>
                </c:pt>
                <c:pt idx="5">
                  <c:v>102.10252500000001</c:v>
                </c:pt>
                <c:pt idx="6">
                  <c:v>107.20765125000003</c:v>
                </c:pt>
              </c:numCache>
            </c:numRef>
          </c:val>
        </c:ser>
        <c:ser>
          <c:idx val="4"/>
          <c:order val="4"/>
          <c:tx>
            <c:strRef>
              <c:f>Nädalaaruanne!$B$8</c:f>
              <c:strCache>
                <c:ptCount val="1"/>
                <c:pt idx="0">
                  <c:v>Viinisai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Nädalaaruanne!$D$8:$J$8</c:f>
              <c:numCache>
                <c:formatCode>0</c:formatCode>
                <c:ptCount val="7"/>
                <c:pt idx="0">
                  <c:v>100</c:v>
                </c:pt>
                <c:pt idx="1">
                  <c:v>110.00000000000001</c:v>
                </c:pt>
                <c:pt idx="2">
                  <c:v>121.00000000000003</c:v>
                </c:pt>
                <c:pt idx="3">
                  <c:v>133.10000000000005</c:v>
                </c:pt>
                <c:pt idx="4">
                  <c:v>146.41000000000008</c:v>
                </c:pt>
                <c:pt idx="5">
                  <c:v>161.0510000000001</c:v>
                </c:pt>
                <c:pt idx="6">
                  <c:v>177.15610000000012</c:v>
                </c:pt>
              </c:numCache>
            </c:numRef>
          </c:val>
        </c:ser>
        <c:ser>
          <c:idx val="5"/>
          <c:order val="5"/>
          <c:tx>
            <c:strRef>
              <c:f>Nädalaaruanne!$B$9</c:f>
              <c:strCache>
                <c:ptCount val="1"/>
                <c:pt idx="0">
                  <c:v>Moorapea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Nädalaaruanne!$D$9:$J$9</c:f>
              <c:numCache>
                <c:formatCode>0</c:formatCode>
                <c:ptCount val="7"/>
                <c:pt idx="0">
                  <c:v>50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Nädalaaruanne!$B$10</c:f>
              <c:strCache>
                <c:ptCount val="1"/>
                <c:pt idx="0">
                  <c:v>Meekook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Nädalaaruanne!$D$10:$J$10</c:f>
              <c:numCache>
                <c:formatCode>0</c:formatCode>
                <c:ptCount val="7"/>
                <c:pt idx="0">
                  <c:v>75</c:v>
                </c:pt>
                <c:pt idx="1">
                  <c:v>80</c:v>
                </c:pt>
                <c:pt idx="2">
                  <c:v>85</c:v>
                </c:pt>
                <c:pt idx="3">
                  <c:v>90</c:v>
                </c:pt>
                <c:pt idx="4">
                  <c:v>95</c:v>
                </c:pt>
                <c:pt idx="5">
                  <c:v>100</c:v>
                </c:pt>
                <c:pt idx="6">
                  <c:v>105</c:v>
                </c:pt>
              </c:numCache>
            </c:numRef>
          </c:val>
        </c:ser>
        <c:ser>
          <c:idx val="7"/>
          <c:order val="7"/>
          <c:tx>
            <c:strRef>
              <c:f>Nädalaaruanne!$B$11</c:f>
              <c:strCache>
                <c:ptCount val="1"/>
                <c:pt idx="0">
                  <c:v>Pirnikook</c:v>
                </c:pt>
              </c:strCache>
            </c:strRef>
          </c:tx>
          <c:marker>
            <c:symbol val="none"/>
          </c:marker>
          <c:cat>
            <c:strRef>
              <c:f>Nädalaaruanne!$D$3:$J$3</c:f>
              <c:strCache>
                <c:ptCount val="7"/>
                <c:pt idx="0">
                  <c:v>Esmasp.</c:v>
                </c:pt>
                <c:pt idx="1">
                  <c:v>Teisip.</c:v>
                </c:pt>
                <c:pt idx="2">
                  <c:v>Kolmap.</c:v>
                </c:pt>
                <c:pt idx="3">
                  <c:v>Neljap.</c:v>
                </c:pt>
                <c:pt idx="4">
                  <c:v>Reede</c:v>
                </c:pt>
                <c:pt idx="5">
                  <c:v>Laup.</c:v>
                </c:pt>
                <c:pt idx="6">
                  <c:v>Pühap.</c:v>
                </c:pt>
              </c:strCache>
            </c:strRef>
          </c:cat>
          <c:val>
            <c:numRef>
              <c:f>Nädalaaruanne!$D$11:$J$11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</c:numCache>
            </c:numRef>
          </c:val>
        </c:ser>
        <c:dLbls>
          <c:dLblPos val="ctr"/>
        </c:dLbls>
        <c:marker val="1"/>
        <c:axId val="94186112"/>
        <c:axId val="88798336"/>
      </c:lineChart>
      <c:catAx>
        <c:axId val="94186112"/>
        <c:scaling>
          <c:orientation val="minMax"/>
        </c:scaling>
        <c:axPos val="b"/>
        <c:tickLblPos val="nextTo"/>
        <c:crossAx val="88798336"/>
        <c:crosses val="autoZero"/>
        <c:auto val="1"/>
        <c:lblAlgn val="ctr"/>
        <c:lblOffset val="100"/>
      </c:catAx>
      <c:valAx>
        <c:axId val="88798336"/>
        <c:scaling>
          <c:orientation val="minMax"/>
        </c:scaling>
        <c:axPos val="l"/>
        <c:majorGridlines/>
        <c:numFmt formatCode="0" sourceLinked="1"/>
        <c:tickLblPos val="nextTo"/>
        <c:crossAx val="94186112"/>
        <c:crosses val="autoZero"/>
        <c:crossBetween val="between"/>
      </c:valAx>
    </c:plotArea>
    <c:legend>
      <c:legendPos val="r"/>
      <c:layout/>
    </c:legend>
    <c:plotVisOnly val="1"/>
  </c:chart>
  <c:spPr>
    <a:ln w="1905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t-EE"/>
  <c:style val="42"/>
  <c:pivotSource>
    <c:name>[tooted-väikene.xlsx]Toode!PivotTable2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t-EE"/>
              <a:t>Toodete kogused vastavalt päevale</a:t>
            </a:r>
          </a:p>
          <a:p>
            <a:pPr>
              <a:defRPr/>
            </a:pPr>
            <a:endParaRPr lang="en-US"/>
          </a:p>
        </c:rich>
      </c:tx>
      <c:layout/>
    </c:title>
    <c:pivotFmts>
      <c:pivotFmt>
        <c:idx val="0"/>
        <c:dLbl>
          <c:idx val="0"/>
          <c:showVal val="1"/>
        </c:dLbl>
      </c:pivotFmt>
      <c:pivotFmt>
        <c:idx val="1"/>
        <c:dLbl>
          <c:idx val="0"/>
          <c:showVal val="1"/>
        </c:dLbl>
      </c:pivotFmt>
      <c:pivotFmt>
        <c:idx val="2"/>
        <c:dLbl>
          <c:idx val="0"/>
          <c:showVal val="1"/>
        </c:dLbl>
      </c:pivotFmt>
      <c:pivotFmt>
        <c:idx val="3"/>
        <c:dLbl>
          <c:idx val="0"/>
          <c:showVal val="1"/>
        </c:dLbl>
      </c:pivotFmt>
      <c:pivotFmt>
        <c:idx val="4"/>
        <c:dLbl>
          <c:idx val="0"/>
          <c:showVal val="1"/>
        </c:dLbl>
      </c:pivotFmt>
      <c:pivotFmt>
        <c:idx val="5"/>
        <c:dLbl>
          <c:idx val="0"/>
          <c:showVal val="1"/>
        </c:dLbl>
      </c:pivotFmt>
      <c:pivotFmt>
        <c:idx val="6"/>
        <c:dLbl>
          <c:idx val="0"/>
          <c:showVal val="1"/>
        </c:dLbl>
      </c:pivotFmt>
      <c:pivotFmt>
        <c:idx val="7"/>
        <c:dLbl>
          <c:idx val="0"/>
          <c:showVal val="1"/>
        </c:dLbl>
      </c:pivotFmt>
      <c:pivotFmt>
        <c:idx val="8"/>
        <c:dLbl>
          <c:idx val="0"/>
          <c:showVal val="1"/>
        </c:dLbl>
      </c:pivotFmt>
      <c:pivotFmt>
        <c:idx val="9"/>
        <c:dLbl>
          <c:idx val="0"/>
          <c:showVal val="1"/>
        </c:dLbl>
      </c:pivotFmt>
      <c:pivotFmt>
        <c:idx val="10"/>
        <c:dLbl>
          <c:idx val="0"/>
          <c:showVal val="1"/>
        </c:dLbl>
      </c:pivotFmt>
      <c:pivotFmt>
        <c:idx val="11"/>
        <c:dLbl>
          <c:idx val="0"/>
          <c:showVal val="1"/>
        </c:dLbl>
      </c:pivotFmt>
      <c:pivotFmt>
        <c:idx val="12"/>
        <c:dLbl>
          <c:idx val="0"/>
          <c:showVal val="1"/>
        </c:dLbl>
      </c:pivotFmt>
      <c:pivotFmt>
        <c:idx val="13"/>
        <c:dLbl>
          <c:idx val="0"/>
          <c:showVal val="1"/>
        </c:dLbl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Toode!$I$2:$I$3</c:f>
              <c:strCache>
                <c:ptCount val="1"/>
                <c:pt idx="0">
                  <c:v>06.10.07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Toode!$I$4:$I$12</c:f>
              <c:numCache>
                <c:formatCode>General</c:formatCode>
                <c:ptCount val="8"/>
                <c:pt idx="0">
                  <c:v>154</c:v>
                </c:pt>
                <c:pt idx="1">
                  <c:v>174</c:v>
                </c:pt>
                <c:pt idx="2">
                  <c:v>189</c:v>
                </c:pt>
                <c:pt idx="3">
                  <c:v>147</c:v>
                </c:pt>
                <c:pt idx="4">
                  <c:v>67</c:v>
                </c:pt>
                <c:pt idx="5">
                  <c:v>106</c:v>
                </c:pt>
                <c:pt idx="6">
                  <c:v>121</c:v>
                </c:pt>
                <c:pt idx="7">
                  <c:v>169</c:v>
                </c:pt>
              </c:numCache>
            </c:numRef>
          </c:val>
        </c:ser>
        <c:ser>
          <c:idx val="1"/>
          <c:order val="1"/>
          <c:tx>
            <c:strRef>
              <c:f>Toode!$J$2:$J$3</c:f>
              <c:strCache>
                <c:ptCount val="1"/>
                <c:pt idx="0">
                  <c:v>07.10.07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Toode!$J$4:$J$12</c:f>
              <c:numCache>
                <c:formatCode>General</c:formatCode>
                <c:ptCount val="8"/>
                <c:pt idx="0">
                  <c:v>162</c:v>
                </c:pt>
                <c:pt idx="1">
                  <c:v>155</c:v>
                </c:pt>
                <c:pt idx="2">
                  <c:v>176</c:v>
                </c:pt>
                <c:pt idx="3">
                  <c:v>234</c:v>
                </c:pt>
                <c:pt idx="4">
                  <c:v>182</c:v>
                </c:pt>
                <c:pt idx="5">
                  <c:v>95</c:v>
                </c:pt>
                <c:pt idx="6">
                  <c:v>78</c:v>
                </c:pt>
                <c:pt idx="7">
                  <c:v>104</c:v>
                </c:pt>
              </c:numCache>
            </c:numRef>
          </c:val>
        </c:ser>
        <c:ser>
          <c:idx val="2"/>
          <c:order val="2"/>
          <c:tx>
            <c:strRef>
              <c:f>Toode!$K$2:$K$3</c:f>
              <c:strCache>
                <c:ptCount val="1"/>
                <c:pt idx="0">
                  <c:v>08.10.07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Toode!$K$4:$K$12</c:f>
              <c:numCache>
                <c:formatCode>General</c:formatCode>
                <c:ptCount val="8"/>
                <c:pt idx="0">
                  <c:v>118</c:v>
                </c:pt>
                <c:pt idx="1">
                  <c:v>50</c:v>
                </c:pt>
                <c:pt idx="2">
                  <c:v>139</c:v>
                </c:pt>
                <c:pt idx="3">
                  <c:v>181</c:v>
                </c:pt>
                <c:pt idx="4">
                  <c:v>166</c:v>
                </c:pt>
                <c:pt idx="5">
                  <c:v>217</c:v>
                </c:pt>
                <c:pt idx="6">
                  <c:v>52</c:v>
                </c:pt>
                <c:pt idx="7">
                  <c:v>87</c:v>
                </c:pt>
              </c:numCache>
            </c:numRef>
          </c:val>
        </c:ser>
        <c:ser>
          <c:idx val="3"/>
          <c:order val="3"/>
          <c:tx>
            <c:strRef>
              <c:f>Toode!$L$2:$L$3</c:f>
              <c:strCache>
                <c:ptCount val="1"/>
                <c:pt idx="0">
                  <c:v>09.10.07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Toode!$L$4:$L$12</c:f>
              <c:numCache>
                <c:formatCode>General</c:formatCode>
                <c:ptCount val="8"/>
                <c:pt idx="0">
                  <c:v>90</c:v>
                </c:pt>
                <c:pt idx="1">
                  <c:v>144</c:v>
                </c:pt>
                <c:pt idx="2">
                  <c:v>49</c:v>
                </c:pt>
                <c:pt idx="3">
                  <c:v>235</c:v>
                </c:pt>
                <c:pt idx="4">
                  <c:v>70</c:v>
                </c:pt>
                <c:pt idx="5">
                  <c:v>65</c:v>
                </c:pt>
                <c:pt idx="6">
                  <c:v>40</c:v>
                </c:pt>
                <c:pt idx="7">
                  <c:v>178</c:v>
                </c:pt>
              </c:numCache>
            </c:numRef>
          </c:val>
        </c:ser>
        <c:ser>
          <c:idx val="4"/>
          <c:order val="4"/>
          <c:tx>
            <c:strRef>
              <c:f>Toode!$M$2:$M$3</c:f>
              <c:strCache>
                <c:ptCount val="1"/>
                <c:pt idx="0">
                  <c:v>10.10.07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Toode!$M$4:$M$12</c:f>
              <c:numCache>
                <c:formatCode>General</c:formatCode>
                <c:ptCount val="8"/>
                <c:pt idx="0">
                  <c:v>121</c:v>
                </c:pt>
                <c:pt idx="1">
                  <c:v>54</c:v>
                </c:pt>
                <c:pt idx="2">
                  <c:v>212</c:v>
                </c:pt>
                <c:pt idx="3">
                  <c:v>104</c:v>
                </c:pt>
                <c:pt idx="4">
                  <c:v>151</c:v>
                </c:pt>
                <c:pt idx="5">
                  <c:v>102</c:v>
                </c:pt>
                <c:pt idx="6">
                  <c:v>76</c:v>
                </c:pt>
                <c:pt idx="7">
                  <c:v>118</c:v>
                </c:pt>
              </c:numCache>
            </c:numRef>
          </c:val>
        </c:ser>
        <c:ser>
          <c:idx val="5"/>
          <c:order val="5"/>
          <c:tx>
            <c:strRef>
              <c:f>Toode!$N$2:$N$3</c:f>
              <c:strCache>
                <c:ptCount val="1"/>
                <c:pt idx="0">
                  <c:v>11.10.07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Toode!$N$4:$N$12</c:f>
              <c:numCache>
                <c:formatCode>General</c:formatCode>
                <c:ptCount val="8"/>
                <c:pt idx="0">
                  <c:v>187</c:v>
                </c:pt>
                <c:pt idx="1">
                  <c:v>67</c:v>
                </c:pt>
                <c:pt idx="2">
                  <c:v>318</c:v>
                </c:pt>
                <c:pt idx="3">
                  <c:v>151</c:v>
                </c:pt>
                <c:pt idx="4">
                  <c:v>237</c:v>
                </c:pt>
                <c:pt idx="5">
                  <c:v>65</c:v>
                </c:pt>
                <c:pt idx="7">
                  <c:v>150</c:v>
                </c:pt>
              </c:numCache>
            </c:numRef>
          </c:val>
        </c:ser>
        <c:ser>
          <c:idx val="6"/>
          <c:order val="6"/>
          <c:tx>
            <c:strRef>
              <c:f>Toode!$O$2:$O$3</c:f>
              <c:strCache>
                <c:ptCount val="1"/>
                <c:pt idx="0">
                  <c:v>12.10.07</c:v>
                </c:pt>
              </c:strCache>
            </c:strRef>
          </c:tx>
          <c:cat>
            <c:strRef>
              <c:f>Toode!$H$4:$H$12</c:f>
              <c:strCache>
                <c:ptCount val="8"/>
                <c:pt idx="0">
                  <c:v>Kohvisai</c:v>
                </c:pt>
                <c:pt idx="1">
                  <c:v>Kringel</c:v>
                </c:pt>
                <c:pt idx="2">
                  <c:v>Meekook</c:v>
                </c:pt>
                <c:pt idx="3">
                  <c:v>Moorapea</c:v>
                </c:pt>
                <c:pt idx="4">
                  <c:v>Pirnikook</c:v>
                </c:pt>
                <c:pt idx="5">
                  <c:v>Teesai</c:v>
                </c:pt>
                <c:pt idx="6">
                  <c:v>Viinisai</c:v>
                </c:pt>
                <c:pt idx="7">
                  <c:v>Võisai</c:v>
                </c:pt>
              </c:strCache>
            </c:strRef>
          </c:cat>
          <c:val>
            <c:numRef>
              <c:f>Toode!$O$4:$O$12</c:f>
              <c:numCache>
                <c:formatCode>General</c:formatCode>
                <c:ptCount val="8"/>
                <c:pt idx="0">
                  <c:v>43</c:v>
                </c:pt>
                <c:pt idx="1">
                  <c:v>169</c:v>
                </c:pt>
                <c:pt idx="2">
                  <c:v>138</c:v>
                </c:pt>
                <c:pt idx="3">
                  <c:v>155</c:v>
                </c:pt>
                <c:pt idx="4">
                  <c:v>125</c:v>
                </c:pt>
                <c:pt idx="5">
                  <c:v>47</c:v>
                </c:pt>
                <c:pt idx="6">
                  <c:v>89</c:v>
                </c:pt>
                <c:pt idx="7">
                  <c:v>375</c:v>
                </c:pt>
              </c:numCache>
            </c:numRef>
          </c:val>
        </c:ser>
        <c:axId val="60744064"/>
        <c:axId val="60745600"/>
      </c:barChart>
      <c:catAx>
        <c:axId val="60744064"/>
        <c:scaling>
          <c:orientation val="minMax"/>
        </c:scaling>
        <c:axPos val="b"/>
        <c:majorTickMark val="none"/>
        <c:tickLblPos val="nextTo"/>
        <c:crossAx val="60745600"/>
        <c:crosses val="autoZero"/>
        <c:auto val="1"/>
        <c:lblAlgn val="ctr"/>
        <c:lblOffset val="100"/>
      </c:catAx>
      <c:valAx>
        <c:axId val="6074560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0744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6</xdr:col>
      <xdr:colOff>228600</xdr:colOff>
      <xdr:row>42</xdr:row>
      <xdr:rowOff>152400</xdr:rowOff>
    </xdr:to>
    <xdr:graphicFrame macro="">
      <xdr:nvGraphicFramePr>
        <xdr:cNvPr id="10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26</xdr:row>
      <xdr:rowOff>0</xdr:rowOff>
    </xdr:from>
    <xdr:to>
      <xdr:col>13</xdr:col>
      <xdr:colOff>485775</xdr:colOff>
      <xdr:row>42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26</xdr:row>
      <xdr:rowOff>0</xdr:rowOff>
    </xdr:from>
    <xdr:to>
      <xdr:col>15</xdr:col>
      <xdr:colOff>257176</xdr:colOff>
      <xdr:row>58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dow" refreshedDate="39403.856249305558" createdVersion="1" refreshedVersion="3" recordCount="70" upgradeOnRefresh="1">
  <cacheSource type="worksheet">
    <worksheetSource ref="A1:F74" sheet="Ostja"/>
  </cacheSource>
  <cacheFields count="6">
    <cacheField name="Ostja" numFmtId="0">
      <sharedItems count="4">
        <s v="AS Liivi"/>
        <s v="AS Park"/>
        <s v="AS Rotund"/>
        <s v="AS Tudeng"/>
      </sharedItems>
    </cacheField>
    <cacheField name="Kuupäev" numFmtId="0">
      <sharedItems containsSemiMixedTypes="0" containsNonDate="0" containsDate="1" containsString="0" minDate="2007-10-06T00:00:00" maxDate="2007-10-13T00:00:00" count="7">
        <d v="2007-10-06T00:00:00"/>
        <d v="2007-10-07T00:00:00"/>
        <d v="2007-10-08T00:00:00"/>
        <d v="2007-10-09T00:00:00"/>
        <d v="2007-10-10T00:00:00"/>
        <d v="2007-10-11T00:00:00"/>
        <d v="2007-10-12T00:00:00"/>
      </sharedItems>
    </cacheField>
    <cacheField name="Toode" numFmtId="0">
      <sharedItems/>
    </cacheField>
    <cacheField name="Müügihind" numFmtId="0">
      <sharedItems containsSemiMixedTypes="0" containsString="0" containsNumber="1" minValue="1.84" maxValue="7.64"/>
    </cacheField>
    <cacheField name="Kogus" numFmtId="0">
      <sharedItems containsSemiMixedTypes="0" containsString="0" containsNumber="1" containsInteger="1" minValue="40" maxValue="189"/>
    </cacheField>
    <cacheField name="Kassa" numFmtId="0">
      <sharedItems containsSemiMixedTypes="0" containsString="0" containsNumber="1" minValue="86.48" maxValue="1390.48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hadow" refreshedDate="39403.85929108796" createdVersion="1" refreshedVersion="3" recordCount="70" upgradeOnRefresh="1">
  <cacheSource type="worksheet">
    <worksheetSource ref="A1:F78" sheet="Toode"/>
  </cacheSource>
  <cacheFields count="6">
    <cacheField name="Ostja" numFmtId="0">
      <sharedItems/>
    </cacheField>
    <cacheField name="Kuupäev" numFmtId="0">
      <sharedItems containsSemiMixedTypes="0" containsNonDate="0" containsDate="1" containsString="0" minDate="2007-10-06T00:00:00" maxDate="2007-10-13T00:00:00" count="7">
        <d v="2007-10-06T00:00:00"/>
        <d v="2007-10-07T00:00:00"/>
        <d v="2007-10-08T00:00:00"/>
        <d v="2007-10-09T00:00:00"/>
        <d v="2007-10-10T00:00:00"/>
        <d v="2007-10-11T00:00:00"/>
        <d v="2007-10-12T00:00:00"/>
      </sharedItems>
    </cacheField>
    <cacheField name="Toode" numFmtId="0">
      <sharedItems count="8">
        <s v="Kohvisai"/>
        <s v="Kringel"/>
        <s v="Meekook"/>
        <s v="Moorapea"/>
        <s v="Pirnikook"/>
        <s v="Teesai"/>
        <s v="Viinisai"/>
        <s v="Võisai"/>
      </sharedItems>
    </cacheField>
    <cacheField name="Müügihind" numFmtId="0">
      <sharedItems containsSemiMixedTypes="0" containsString="0" containsNumber="1" minValue="1.84" maxValue="7.64"/>
    </cacheField>
    <cacheField name="Kogus" numFmtId="0">
      <sharedItems containsSemiMixedTypes="0" containsString="0" containsNumber="1" containsInteger="1" minValue="40" maxValue="189"/>
    </cacheField>
    <cacheField name="Kassa" numFmtId="0">
      <sharedItems containsSemiMixedTypes="0" containsString="0" containsNumber="1" minValue="86.48" maxValue="1390.4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x v="0"/>
    <s v="Kohvisai"/>
    <n v="2.0699999999999998"/>
    <n v="56"/>
    <n v="115.91999999999999"/>
  </r>
  <r>
    <x v="1"/>
    <x v="0"/>
    <s v="Kohvisai"/>
    <n v="2.0699999999999998"/>
    <n v="45"/>
    <n v="93.149999999999991"/>
  </r>
  <r>
    <x v="2"/>
    <x v="0"/>
    <s v="Kohvisai"/>
    <n v="2.0699999999999998"/>
    <n v="53"/>
    <n v="109.71"/>
  </r>
  <r>
    <x v="1"/>
    <x v="0"/>
    <s v="Kringel"/>
    <n v="2.7"/>
    <n v="174"/>
    <n v="469.8"/>
  </r>
  <r>
    <x v="2"/>
    <x v="0"/>
    <s v="Meekook"/>
    <n v="4.43"/>
    <n v="189"/>
    <n v="837.27"/>
  </r>
  <r>
    <x v="3"/>
    <x v="0"/>
    <s v="Moorapea"/>
    <n v="5.75"/>
    <n v="147"/>
    <n v="845.25"/>
  </r>
  <r>
    <x v="1"/>
    <x v="0"/>
    <s v="Pirnikook"/>
    <n v="7.64"/>
    <n v="67"/>
    <n v="511.88"/>
  </r>
  <r>
    <x v="0"/>
    <x v="0"/>
    <s v="Teesai"/>
    <n v="1.84"/>
    <n v="106"/>
    <n v="195.04000000000002"/>
  </r>
  <r>
    <x v="3"/>
    <x v="0"/>
    <s v="Viinisai"/>
    <n v="5.52"/>
    <n v="121"/>
    <n v="667.92"/>
  </r>
  <r>
    <x v="2"/>
    <x v="0"/>
    <s v="Võisai"/>
    <n v="1.96"/>
    <n v="169"/>
    <n v="331.24"/>
  </r>
  <r>
    <x v="0"/>
    <x v="1"/>
    <s v="Kohvisai"/>
    <n v="2.0699999999999998"/>
    <n v="162"/>
    <n v="335.34"/>
  </r>
  <r>
    <x v="3"/>
    <x v="1"/>
    <s v="Kringel"/>
    <n v="2.7"/>
    <n v="155"/>
    <n v="418.5"/>
  </r>
  <r>
    <x v="2"/>
    <x v="1"/>
    <s v="Meekook"/>
    <n v="4.43"/>
    <n v="66"/>
    <n v="292.38"/>
  </r>
  <r>
    <x v="3"/>
    <x v="1"/>
    <s v="Meekook"/>
    <n v="4.43"/>
    <n v="110"/>
    <n v="487.29999999999995"/>
  </r>
  <r>
    <x v="1"/>
    <x v="1"/>
    <s v="Moorapea"/>
    <n v="5.75"/>
    <n v="78"/>
    <n v="448.5"/>
  </r>
  <r>
    <x v="3"/>
    <x v="1"/>
    <s v="Moorapea"/>
    <n v="5.75"/>
    <n v="156"/>
    <n v="897"/>
  </r>
  <r>
    <x v="3"/>
    <x v="1"/>
    <s v="Pirnikook"/>
    <n v="7.64"/>
    <n v="182"/>
    <n v="1390.48"/>
  </r>
  <r>
    <x v="1"/>
    <x v="1"/>
    <s v="Teesai"/>
    <n v="1.84"/>
    <n v="95"/>
    <n v="174.8"/>
  </r>
  <r>
    <x v="0"/>
    <x v="1"/>
    <s v="Viinisai"/>
    <n v="5.52"/>
    <n v="78"/>
    <n v="430.55999999999995"/>
  </r>
  <r>
    <x v="2"/>
    <x v="1"/>
    <s v="Võisai"/>
    <n v="1.96"/>
    <n v="104"/>
    <n v="203.84"/>
  </r>
  <r>
    <x v="0"/>
    <x v="2"/>
    <s v="Kohvisai"/>
    <n v="2.0699999999999998"/>
    <n v="118"/>
    <n v="244.26"/>
  </r>
  <r>
    <x v="1"/>
    <x v="2"/>
    <s v="Kringel"/>
    <n v="2.7"/>
    <n v="50"/>
    <n v="135"/>
  </r>
  <r>
    <x v="3"/>
    <x v="2"/>
    <s v="Meekook"/>
    <n v="4.43"/>
    <n v="139"/>
    <n v="615.77"/>
  </r>
  <r>
    <x v="2"/>
    <x v="2"/>
    <s v="Moorapea"/>
    <n v="5.75"/>
    <n v="181"/>
    <n v="1040.75"/>
  </r>
  <r>
    <x v="0"/>
    <x v="2"/>
    <s v="Pirnikook"/>
    <n v="7.64"/>
    <n v="90"/>
    <n v="687.6"/>
  </r>
  <r>
    <x v="3"/>
    <x v="2"/>
    <s v="Pirnikook"/>
    <n v="7.64"/>
    <n v="76"/>
    <n v="580.64"/>
  </r>
  <r>
    <x v="2"/>
    <x v="2"/>
    <s v="Teesai"/>
    <n v="1.84"/>
    <n v="120"/>
    <n v="220.8"/>
  </r>
  <r>
    <x v="2"/>
    <x v="2"/>
    <s v="Teesai"/>
    <n v="1.84"/>
    <n v="97"/>
    <n v="178.48000000000002"/>
  </r>
  <r>
    <x v="1"/>
    <x v="2"/>
    <s v="Viinisai"/>
    <n v="5.52"/>
    <n v="52"/>
    <n v="287.03999999999996"/>
  </r>
  <r>
    <x v="0"/>
    <x v="2"/>
    <s v="Võisai"/>
    <n v="1.96"/>
    <n v="87"/>
    <n v="170.52"/>
  </r>
  <r>
    <x v="0"/>
    <x v="3"/>
    <s v="Kohvisai"/>
    <n v="2.0699999999999998"/>
    <n v="90"/>
    <n v="186.29999999999998"/>
  </r>
  <r>
    <x v="1"/>
    <x v="3"/>
    <s v="Kringel"/>
    <n v="2.7"/>
    <n v="69"/>
    <n v="186.3"/>
  </r>
  <r>
    <x v="3"/>
    <x v="3"/>
    <s v="Kringel"/>
    <n v="2.7"/>
    <n v="75"/>
    <n v="202.5"/>
  </r>
  <r>
    <x v="3"/>
    <x v="3"/>
    <s v="Meekook"/>
    <n v="4.43"/>
    <n v="49"/>
    <n v="217.07"/>
  </r>
  <r>
    <x v="0"/>
    <x v="3"/>
    <s v="Moorapea"/>
    <n v="5.75"/>
    <n v="51"/>
    <n v="293.25"/>
  </r>
  <r>
    <x v="1"/>
    <x v="3"/>
    <s v="Moorapea"/>
    <n v="5.75"/>
    <n v="184"/>
    <n v="1058"/>
  </r>
  <r>
    <x v="1"/>
    <x v="3"/>
    <s v="Pirnikook"/>
    <n v="7.64"/>
    <n v="70"/>
    <n v="534.79999999999995"/>
  </r>
  <r>
    <x v="2"/>
    <x v="3"/>
    <s v="Teesai"/>
    <n v="1.84"/>
    <n v="65"/>
    <n v="119.60000000000001"/>
  </r>
  <r>
    <x v="2"/>
    <x v="3"/>
    <s v="Viinisai"/>
    <n v="5.52"/>
    <n v="40"/>
    <n v="220.79999999999998"/>
  </r>
  <r>
    <x v="2"/>
    <x v="3"/>
    <s v="Võisai"/>
    <n v="1.96"/>
    <n v="178"/>
    <n v="348.88"/>
  </r>
  <r>
    <x v="1"/>
    <x v="4"/>
    <s v="Kohvisai"/>
    <n v="2.0699999999999998"/>
    <n v="121"/>
    <n v="250.46999999999997"/>
  </r>
  <r>
    <x v="1"/>
    <x v="4"/>
    <s v="Kringel"/>
    <n v="2.7"/>
    <n v="54"/>
    <n v="145.80000000000001"/>
  </r>
  <r>
    <x v="0"/>
    <x v="4"/>
    <s v="Meekook"/>
    <n v="4.43"/>
    <n v="89"/>
    <n v="394.27"/>
  </r>
  <r>
    <x v="3"/>
    <x v="4"/>
    <s v="Meekook"/>
    <n v="4.43"/>
    <n v="123"/>
    <n v="544.89"/>
  </r>
  <r>
    <x v="0"/>
    <x v="4"/>
    <s v="Moorapea"/>
    <n v="5.75"/>
    <n v="47"/>
    <n v="270.25"/>
  </r>
  <r>
    <x v="1"/>
    <x v="4"/>
    <s v="Moorapea"/>
    <n v="5.75"/>
    <n v="57"/>
    <n v="327.75"/>
  </r>
  <r>
    <x v="1"/>
    <x v="4"/>
    <s v="Pirnikook"/>
    <n v="7.64"/>
    <n v="151"/>
    <n v="1153.6399999999999"/>
  </r>
  <r>
    <x v="2"/>
    <x v="4"/>
    <s v="Teesai"/>
    <n v="1.84"/>
    <n v="102"/>
    <n v="187.68"/>
  </r>
  <r>
    <x v="0"/>
    <x v="4"/>
    <s v="Viinisai"/>
    <n v="5.52"/>
    <n v="76"/>
    <n v="419.52"/>
  </r>
  <r>
    <x v="2"/>
    <x v="4"/>
    <s v="Võisai"/>
    <n v="1.96"/>
    <n v="118"/>
    <n v="231.28"/>
  </r>
  <r>
    <x v="2"/>
    <x v="5"/>
    <s v="Kohvisai"/>
    <n v="2.0699999999999998"/>
    <n v="187"/>
    <n v="387.09"/>
  </r>
  <r>
    <x v="2"/>
    <x v="5"/>
    <s v="Kringel"/>
    <n v="2.7"/>
    <n v="67"/>
    <n v="180.9"/>
  </r>
  <r>
    <x v="2"/>
    <x v="5"/>
    <s v="Meekook"/>
    <n v="4.43"/>
    <n v="148"/>
    <n v="655.64"/>
  </r>
  <r>
    <x v="3"/>
    <x v="5"/>
    <s v="Meekook"/>
    <n v="4.43"/>
    <n v="170"/>
    <n v="753.09999999999991"/>
  </r>
  <r>
    <x v="0"/>
    <x v="5"/>
    <s v="Moorapea"/>
    <n v="5.75"/>
    <n v="151"/>
    <n v="868.25"/>
  </r>
  <r>
    <x v="1"/>
    <x v="5"/>
    <s v="Pirnikook"/>
    <n v="7.64"/>
    <n v="82"/>
    <n v="626.48"/>
  </r>
  <r>
    <x v="3"/>
    <x v="5"/>
    <s v="Pirnikook"/>
    <n v="7.64"/>
    <n v="155"/>
    <n v="1184.2"/>
  </r>
  <r>
    <x v="1"/>
    <x v="5"/>
    <s v="Teesai"/>
    <n v="1.84"/>
    <n v="65"/>
    <n v="119.60000000000001"/>
  </r>
  <r>
    <x v="0"/>
    <x v="5"/>
    <s v="Võisai"/>
    <n v="1.96"/>
    <n v="50"/>
    <n v="98"/>
  </r>
  <r>
    <x v="1"/>
    <x v="5"/>
    <s v="Võisai"/>
    <n v="1.96"/>
    <n v="100"/>
    <n v="196"/>
  </r>
  <r>
    <x v="1"/>
    <x v="6"/>
    <s v="Kohvisai"/>
    <n v="2.0699999999999998"/>
    <n v="43"/>
    <n v="89.009999999999991"/>
  </r>
  <r>
    <x v="0"/>
    <x v="6"/>
    <s v="Kringel"/>
    <n v="2.7"/>
    <n v="89"/>
    <n v="240.3"/>
  </r>
  <r>
    <x v="3"/>
    <x v="6"/>
    <s v="Kringel"/>
    <n v="2.7"/>
    <n v="80"/>
    <n v="216"/>
  </r>
  <r>
    <x v="3"/>
    <x v="6"/>
    <s v="Meekook"/>
    <n v="4.43"/>
    <n v="138"/>
    <n v="611.33999999999992"/>
  </r>
  <r>
    <x v="3"/>
    <x v="6"/>
    <s v="Moorapea"/>
    <n v="5.75"/>
    <n v="155"/>
    <n v="891.25"/>
  </r>
  <r>
    <x v="2"/>
    <x v="6"/>
    <s v="Pirnikook"/>
    <n v="7.64"/>
    <n v="125"/>
    <n v="955"/>
  </r>
  <r>
    <x v="0"/>
    <x v="6"/>
    <s v="Teesai"/>
    <n v="1.84"/>
    <n v="47"/>
    <n v="86.48"/>
  </r>
  <r>
    <x v="1"/>
    <x v="6"/>
    <s v="Viinisai"/>
    <n v="5.52"/>
    <n v="89"/>
    <n v="491.28"/>
  </r>
  <r>
    <x v="1"/>
    <x v="6"/>
    <s v="Võisai"/>
    <n v="1.96"/>
    <n v="188"/>
    <n v="368.48"/>
  </r>
  <r>
    <x v="2"/>
    <x v="6"/>
    <s v="Võisai"/>
    <n v="1.96"/>
    <n v="187"/>
    <n v="366.5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0">
  <r>
    <s v="AS Liivi"/>
    <x v="0"/>
    <x v="0"/>
    <n v="2.0699999999999998"/>
    <n v="56"/>
    <n v="115.91999999999999"/>
  </r>
  <r>
    <s v="AS Park"/>
    <x v="0"/>
    <x v="0"/>
    <n v="2.0699999999999998"/>
    <n v="45"/>
    <n v="93.149999999999991"/>
  </r>
  <r>
    <s v="AS Rotund"/>
    <x v="0"/>
    <x v="0"/>
    <n v="2.0699999999999998"/>
    <n v="53"/>
    <n v="109.71"/>
  </r>
  <r>
    <s v="AS Liivi"/>
    <x v="1"/>
    <x v="0"/>
    <n v="2.0699999999999998"/>
    <n v="162"/>
    <n v="335.34"/>
  </r>
  <r>
    <s v="AS Liivi"/>
    <x v="2"/>
    <x v="0"/>
    <n v="2.0699999999999998"/>
    <n v="118"/>
    <n v="244.26"/>
  </r>
  <r>
    <s v="AS Liivi"/>
    <x v="3"/>
    <x v="0"/>
    <n v="2.0699999999999998"/>
    <n v="90"/>
    <n v="186.29999999999998"/>
  </r>
  <r>
    <s v="AS Park"/>
    <x v="4"/>
    <x v="0"/>
    <n v="2.0699999999999998"/>
    <n v="121"/>
    <n v="250.46999999999997"/>
  </r>
  <r>
    <s v="AS Rotund"/>
    <x v="5"/>
    <x v="0"/>
    <n v="2.0699999999999998"/>
    <n v="187"/>
    <n v="387.09"/>
  </r>
  <r>
    <s v="AS Park"/>
    <x v="6"/>
    <x v="0"/>
    <n v="2.0699999999999998"/>
    <n v="43"/>
    <n v="89.009999999999991"/>
  </r>
  <r>
    <s v="AS Park"/>
    <x v="0"/>
    <x v="1"/>
    <n v="2.7"/>
    <n v="174"/>
    <n v="469.8"/>
  </r>
  <r>
    <s v="AS Tudeng"/>
    <x v="1"/>
    <x v="1"/>
    <n v="2.7"/>
    <n v="155"/>
    <n v="418.5"/>
  </r>
  <r>
    <s v="AS Park"/>
    <x v="2"/>
    <x v="1"/>
    <n v="2.7"/>
    <n v="50"/>
    <n v="135"/>
  </r>
  <r>
    <s v="AS Park"/>
    <x v="3"/>
    <x v="1"/>
    <n v="2.7"/>
    <n v="69"/>
    <n v="186.3"/>
  </r>
  <r>
    <s v="AS Tudeng"/>
    <x v="3"/>
    <x v="1"/>
    <n v="2.7"/>
    <n v="75"/>
    <n v="202.5"/>
  </r>
  <r>
    <s v="AS Park"/>
    <x v="4"/>
    <x v="1"/>
    <n v="2.7"/>
    <n v="54"/>
    <n v="145.80000000000001"/>
  </r>
  <r>
    <s v="AS Rotund"/>
    <x v="5"/>
    <x v="1"/>
    <n v="2.7"/>
    <n v="67"/>
    <n v="180.9"/>
  </r>
  <r>
    <s v="AS Liivi"/>
    <x v="6"/>
    <x v="1"/>
    <n v="2.7"/>
    <n v="89"/>
    <n v="240.3"/>
  </r>
  <r>
    <s v="AS Tudeng"/>
    <x v="6"/>
    <x v="1"/>
    <n v="2.7"/>
    <n v="80"/>
    <n v="216"/>
  </r>
  <r>
    <s v="AS Rotund"/>
    <x v="0"/>
    <x v="2"/>
    <n v="4.43"/>
    <n v="189"/>
    <n v="837.27"/>
  </r>
  <r>
    <s v="AS Rotund"/>
    <x v="1"/>
    <x v="2"/>
    <n v="4.43"/>
    <n v="66"/>
    <n v="292.38"/>
  </r>
  <r>
    <s v="AS Tudeng"/>
    <x v="1"/>
    <x v="2"/>
    <n v="4.43"/>
    <n v="110"/>
    <n v="487.29999999999995"/>
  </r>
  <r>
    <s v="AS Tudeng"/>
    <x v="2"/>
    <x v="2"/>
    <n v="4.43"/>
    <n v="139"/>
    <n v="615.77"/>
  </r>
  <r>
    <s v="AS Tudeng"/>
    <x v="3"/>
    <x v="2"/>
    <n v="4.43"/>
    <n v="49"/>
    <n v="217.07"/>
  </r>
  <r>
    <s v="AS Liivi"/>
    <x v="4"/>
    <x v="2"/>
    <n v="4.43"/>
    <n v="89"/>
    <n v="394.27"/>
  </r>
  <r>
    <s v="AS Tudeng"/>
    <x v="4"/>
    <x v="2"/>
    <n v="4.43"/>
    <n v="123"/>
    <n v="544.89"/>
  </r>
  <r>
    <s v="AS Rotund"/>
    <x v="5"/>
    <x v="2"/>
    <n v="4.43"/>
    <n v="148"/>
    <n v="655.64"/>
  </r>
  <r>
    <s v="AS Tudeng"/>
    <x v="5"/>
    <x v="2"/>
    <n v="4.43"/>
    <n v="170"/>
    <n v="753.09999999999991"/>
  </r>
  <r>
    <s v="AS Tudeng"/>
    <x v="6"/>
    <x v="2"/>
    <n v="4.43"/>
    <n v="138"/>
    <n v="611.33999999999992"/>
  </r>
  <r>
    <s v="AS Tudeng"/>
    <x v="0"/>
    <x v="3"/>
    <n v="5.75"/>
    <n v="147"/>
    <n v="845.25"/>
  </r>
  <r>
    <s v="AS Park"/>
    <x v="1"/>
    <x v="3"/>
    <n v="5.75"/>
    <n v="78"/>
    <n v="448.5"/>
  </r>
  <r>
    <s v="AS Tudeng"/>
    <x v="1"/>
    <x v="3"/>
    <n v="5.75"/>
    <n v="156"/>
    <n v="897"/>
  </r>
  <r>
    <s v="AS Rotund"/>
    <x v="2"/>
    <x v="3"/>
    <n v="5.75"/>
    <n v="181"/>
    <n v="1040.75"/>
  </r>
  <r>
    <s v="AS Liivi"/>
    <x v="3"/>
    <x v="3"/>
    <n v="5.75"/>
    <n v="51"/>
    <n v="293.25"/>
  </r>
  <r>
    <s v="AS Park"/>
    <x v="3"/>
    <x v="3"/>
    <n v="5.75"/>
    <n v="184"/>
    <n v="1058"/>
  </r>
  <r>
    <s v="AS Liivi"/>
    <x v="4"/>
    <x v="3"/>
    <n v="5.75"/>
    <n v="47"/>
    <n v="270.25"/>
  </r>
  <r>
    <s v="AS Park"/>
    <x v="4"/>
    <x v="3"/>
    <n v="5.75"/>
    <n v="57"/>
    <n v="327.75"/>
  </r>
  <r>
    <s v="AS Liivi"/>
    <x v="5"/>
    <x v="3"/>
    <n v="5.75"/>
    <n v="151"/>
    <n v="868.25"/>
  </r>
  <r>
    <s v="AS Tudeng"/>
    <x v="6"/>
    <x v="3"/>
    <n v="5.75"/>
    <n v="155"/>
    <n v="891.25"/>
  </r>
  <r>
    <s v="AS Park"/>
    <x v="0"/>
    <x v="4"/>
    <n v="7.64"/>
    <n v="67"/>
    <n v="511.88"/>
  </r>
  <r>
    <s v="AS Tudeng"/>
    <x v="1"/>
    <x v="4"/>
    <n v="7.64"/>
    <n v="182"/>
    <n v="1390.48"/>
  </r>
  <r>
    <s v="AS Liivi"/>
    <x v="2"/>
    <x v="4"/>
    <n v="7.64"/>
    <n v="90"/>
    <n v="687.6"/>
  </r>
  <r>
    <s v="AS Tudeng"/>
    <x v="2"/>
    <x v="4"/>
    <n v="7.64"/>
    <n v="76"/>
    <n v="580.64"/>
  </r>
  <r>
    <s v="AS Park"/>
    <x v="3"/>
    <x v="4"/>
    <n v="7.64"/>
    <n v="70"/>
    <n v="534.79999999999995"/>
  </r>
  <r>
    <s v="AS Park"/>
    <x v="4"/>
    <x v="4"/>
    <n v="7.64"/>
    <n v="151"/>
    <n v="1153.6399999999999"/>
  </r>
  <r>
    <s v="AS Park"/>
    <x v="5"/>
    <x v="4"/>
    <n v="7.64"/>
    <n v="82"/>
    <n v="626.48"/>
  </r>
  <r>
    <s v="AS Tudeng"/>
    <x v="5"/>
    <x v="4"/>
    <n v="7.64"/>
    <n v="155"/>
    <n v="1184.2"/>
  </r>
  <r>
    <s v="AS Rotund"/>
    <x v="6"/>
    <x v="4"/>
    <n v="7.64"/>
    <n v="125"/>
    <n v="955"/>
  </r>
  <r>
    <s v="AS Liivi"/>
    <x v="0"/>
    <x v="5"/>
    <n v="1.84"/>
    <n v="106"/>
    <n v="195.04000000000002"/>
  </r>
  <r>
    <s v="AS Park"/>
    <x v="1"/>
    <x v="5"/>
    <n v="1.84"/>
    <n v="95"/>
    <n v="174.8"/>
  </r>
  <r>
    <s v="AS Rotund"/>
    <x v="2"/>
    <x v="5"/>
    <n v="1.84"/>
    <n v="120"/>
    <n v="220.8"/>
  </r>
  <r>
    <s v="AS Rotund"/>
    <x v="2"/>
    <x v="5"/>
    <n v="1.84"/>
    <n v="97"/>
    <n v="178.48000000000002"/>
  </r>
  <r>
    <s v="AS Rotund"/>
    <x v="3"/>
    <x v="5"/>
    <n v="1.84"/>
    <n v="65"/>
    <n v="119.60000000000001"/>
  </r>
  <r>
    <s v="AS Rotund"/>
    <x v="4"/>
    <x v="5"/>
    <n v="1.84"/>
    <n v="102"/>
    <n v="187.68"/>
  </r>
  <r>
    <s v="AS Park"/>
    <x v="5"/>
    <x v="5"/>
    <n v="1.84"/>
    <n v="65"/>
    <n v="119.60000000000001"/>
  </r>
  <r>
    <s v="AS Liivi"/>
    <x v="6"/>
    <x v="5"/>
    <n v="1.84"/>
    <n v="47"/>
    <n v="86.48"/>
  </r>
  <r>
    <s v="AS Tudeng"/>
    <x v="0"/>
    <x v="6"/>
    <n v="5.52"/>
    <n v="121"/>
    <n v="667.92"/>
  </r>
  <r>
    <s v="AS Liivi"/>
    <x v="1"/>
    <x v="6"/>
    <n v="5.52"/>
    <n v="78"/>
    <n v="430.55999999999995"/>
  </r>
  <r>
    <s v="AS Park"/>
    <x v="2"/>
    <x v="6"/>
    <n v="5.52"/>
    <n v="52"/>
    <n v="287.03999999999996"/>
  </r>
  <r>
    <s v="AS Rotund"/>
    <x v="3"/>
    <x v="6"/>
    <n v="5.52"/>
    <n v="40"/>
    <n v="220.79999999999998"/>
  </r>
  <r>
    <s v="AS Liivi"/>
    <x v="4"/>
    <x v="6"/>
    <n v="5.52"/>
    <n v="76"/>
    <n v="419.52"/>
  </r>
  <r>
    <s v="AS Park"/>
    <x v="6"/>
    <x v="6"/>
    <n v="5.52"/>
    <n v="89"/>
    <n v="491.28"/>
  </r>
  <r>
    <s v="AS Rotund"/>
    <x v="0"/>
    <x v="7"/>
    <n v="1.96"/>
    <n v="169"/>
    <n v="331.24"/>
  </r>
  <r>
    <s v="AS Rotund"/>
    <x v="1"/>
    <x v="7"/>
    <n v="1.96"/>
    <n v="104"/>
    <n v="203.84"/>
  </r>
  <r>
    <s v="AS Liivi"/>
    <x v="2"/>
    <x v="7"/>
    <n v="1.96"/>
    <n v="87"/>
    <n v="170.52"/>
  </r>
  <r>
    <s v="AS Rotund"/>
    <x v="3"/>
    <x v="7"/>
    <n v="1.96"/>
    <n v="178"/>
    <n v="348.88"/>
  </r>
  <r>
    <s v="AS Rotund"/>
    <x v="4"/>
    <x v="7"/>
    <n v="1.96"/>
    <n v="118"/>
    <n v="231.28"/>
  </r>
  <r>
    <s v="AS Liivi"/>
    <x v="5"/>
    <x v="7"/>
    <n v="1.96"/>
    <n v="50"/>
    <n v="98"/>
  </r>
  <r>
    <s v="AS Park"/>
    <x v="5"/>
    <x v="7"/>
    <n v="1.96"/>
    <n v="100"/>
    <n v="196"/>
  </r>
  <r>
    <s v="AS Park"/>
    <x v="6"/>
    <x v="7"/>
    <n v="1.96"/>
    <n v="188"/>
    <n v="368.48"/>
  </r>
  <r>
    <s v="AS Rotund"/>
    <x v="6"/>
    <x v="7"/>
    <n v="1.96"/>
    <n v="187"/>
    <n v="366.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1" indent="0" outline="1" outlineData="1" multipleFieldFilters="0">
  <location ref="H3:P9" firstHeaderRow="1" firstDataRow="2" firstDataCol="1"/>
  <pivotFields count="6">
    <pivotField axis="axisRow" showAll="0">
      <items count="5">
        <item x="0"/>
        <item x="1"/>
        <item x="2"/>
        <item x="3"/>
        <item t="default"/>
      </items>
    </pivotField>
    <pivotField axis="axisCol" numFmtId="165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numFmtId="164" showAll="0"/>
    <pivotField dataField="1" showAll="0"/>
    <pivotField numFmtId="164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Kogus" fld="4" baseField="0" baseItem="0"/>
  </dataFields>
  <pivotTableStyleInfo name="PivotStyleMedium11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1" indent="0" outline="1" outlineData="1" multipleFieldFilters="0" chartFormat="1">
  <location ref="H2:P12" firstHeaderRow="1" firstDataRow="2" firstDataCol="1"/>
  <pivotFields count="6">
    <pivotField subtotalTop="0" showAll="0"/>
    <pivotField axis="axisCol" numFmtId="165" subtotalTop="0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ubtotalTop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4" subtotalTop="0" showAll="0"/>
    <pivotField dataField="1" subtotalTop="0" showAll="0"/>
    <pivotField numFmtId="164" subtotalTop="0"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Kogus" fld="4" baseField="0" baseItem="0"/>
  </dataFields>
  <chartFormats count="7"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</chartFormats>
  <pivotTableStyleInfo name="PivotStyleMedium1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H46" sqref="H46"/>
    </sheetView>
  </sheetViews>
  <sheetFormatPr defaultRowHeight="12.75"/>
  <cols>
    <col min="1" max="1" width="10.5703125" customWidth="1"/>
    <col min="2" max="2" width="11.28515625" customWidth="1"/>
    <col min="3" max="3" width="11.42578125" customWidth="1"/>
    <col min="4" max="4" width="10" customWidth="1"/>
    <col min="5" max="5" width="11.42578125" bestFit="1" customWidth="1"/>
    <col min="6" max="6" width="10.42578125" bestFit="1" customWidth="1"/>
    <col min="11" max="11" width="16" customWidth="1"/>
  </cols>
  <sheetData>
    <row r="1" spans="1:11" ht="15.75">
      <c r="A1" s="50" t="s">
        <v>21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.75">
      <c r="A3" s="5" t="s">
        <v>11</v>
      </c>
      <c r="B3" s="5" t="s">
        <v>0</v>
      </c>
      <c r="C3" s="5" t="s">
        <v>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</row>
    <row r="4" spans="1:11">
      <c r="A4" s="8">
        <v>1</v>
      </c>
      <c r="B4" s="8" t="s">
        <v>3</v>
      </c>
      <c r="C4" s="9">
        <v>1.8</v>
      </c>
      <c r="D4" s="10">
        <v>100</v>
      </c>
      <c r="E4" s="10">
        <f t="shared" ref="E4:J4" si="0">D4+15</f>
        <v>115</v>
      </c>
      <c r="F4" s="10">
        <f t="shared" si="0"/>
        <v>130</v>
      </c>
      <c r="G4" s="10">
        <f t="shared" si="0"/>
        <v>145</v>
      </c>
      <c r="H4" s="10">
        <f t="shared" si="0"/>
        <v>160</v>
      </c>
      <c r="I4" s="10">
        <f t="shared" si="0"/>
        <v>175</v>
      </c>
      <c r="J4" s="10">
        <f t="shared" si="0"/>
        <v>190</v>
      </c>
      <c r="K4" s="10">
        <f t="shared" ref="K4:K11" si="1">SUM(D4:J4)</f>
        <v>1015</v>
      </c>
    </row>
    <row r="5" spans="1:11">
      <c r="A5" s="2">
        <v>2</v>
      </c>
      <c r="B5" s="2" t="s">
        <v>4</v>
      </c>
      <c r="C5" s="4">
        <v>1.6</v>
      </c>
      <c r="D5" s="3">
        <v>150</v>
      </c>
      <c r="E5" s="3">
        <v>150</v>
      </c>
      <c r="F5" s="3">
        <v>150</v>
      </c>
      <c r="G5" s="3">
        <v>150</v>
      </c>
      <c r="H5" s="3">
        <v>150</v>
      </c>
      <c r="I5" s="3">
        <v>150</v>
      </c>
      <c r="J5" s="3">
        <v>150</v>
      </c>
      <c r="K5" s="3">
        <f t="shared" si="1"/>
        <v>1050</v>
      </c>
    </row>
    <row r="6" spans="1:11">
      <c r="A6" s="2">
        <v>3</v>
      </c>
      <c r="B6" s="2" t="s">
        <v>5</v>
      </c>
      <c r="C6" s="4">
        <v>1.7</v>
      </c>
      <c r="D6" s="3">
        <v>120</v>
      </c>
      <c r="E6" s="3">
        <v>120</v>
      </c>
      <c r="F6" s="3">
        <v>120</v>
      </c>
      <c r="G6" s="3">
        <v>120</v>
      </c>
      <c r="H6" s="3">
        <v>120</v>
      </c>
      <c r="I6" s="3">
        <v>120</v>
      </c>
      <c r="J6" s="3">
        <v>120</v>
      </c>
      <c r="K6" s="3">
        <f t="shared" si="1"/>
        <v>840</v>
      </c>
    </row>
    <row r="7" spans="1:11">
      <c r="A7" s="2">
        <v>4</v>
      </c>
      <c r="B7" s="2" t="s">
        <v>6</v>
      </c>
      <c r="C7" s="4">
        <v>2.35</v>
      </c>
      <c r="D7" s="3">
        <v>80</v>
      </c>
      <c r="E7" s="3">
        <f t="shared" ref="E7:J7" si="2">D7*105%</f>
        <v>84</v>
      </c>
      <c r="F7" s="3">
        <f t="shared" si="2"/>
        <v>88.2</v>
      </c>
      <c r="G7" s="3">
        <f t="shared" si="2"/>
        <v>92.610000000000014</v>
      </c>
      <c r="H7" s="3">
        <f t="shared" si="2"/>
        <v>97.240500000000011</v>
      </c>
      <c r="I7" s="3">
        <f t="shared" si="2"/>
        <v>102.10252500000001</v>
      </c>
      <c r="J7" s="3">
        <f t="shared" si="2"/>
        <v>107.20765125000003</v>
      </c>
      <c r="K7" s="3">
        <f t="shared" si="1"/>
        <v>651.3606762500001</v>
      </c>
    </row>
    <row r="8" spans="1:11">
      <c r="A8" s="2">
        <v>5</v>
      </c>
      <c r="B8" s="2" t="s">
        <v>7</v>
      </c>
      <c r="C8" s="4">
        <v>4.8</v>
      </c>
      <c r="D8" s="3">
        <v>100</v>
      </c>
      <c r="E8" s="3">
        <f t="shared" ref="E8:J8" si="3">D8*110%</f>
        <v>110.00000000000001</v>
      </c>
      <c r="F8" s="3">
        <f t="shared" si="3"/>
        <v>121.00000000000003</v>
      </c>
      <c r="G8" s="3">
        <f t="shared" si="3"/>
        <v>133.10000000000005</v>
      </c>
      <c r="H8" s="3">
        <f t="shared" si="3"/>
        <v>146.41000000000008</v>
      </c>
      <c r="I8" s="3">
        <f t="shared" si="3"/>
        <v>161.0510000000001</v>
      </c>
      <c r="J8" s="3">
        <f t="shared" si="3"/>
        <v>177.15610000000012</v>
      </c>
      <c r="K8" s="3">
        <f t="shared" si="1"/>
        <v>948.7171000000003</v>
      </c>
    </row>
    <row r="9" spans="1:11">
      <c r="A9" s="2">
        <v>6</v>
      </c>
      <c r="B9" s="2" t="s">
        <v>8</v>
      </c>
      <c r="C9" s="4">
        <v>5</v>
      </c>
      <c r="D9" s="3">
        <v>50</v>
      </c>
      <c r="E9" s="3">
        <f>D9-10</f>
        <v>40</v>
      </c>
      <c r="F9" s="3">
        <f>E9-10</f>
        <v>30</v>
      </c>
      <c r="G9" s="3">
        <f>F9-10</f>
        <v>20</v>
      </c>
      <c r="H9" s="3">
        <f>G9-10</f>
        <v>10</v>
      </c>
      <c r="I9" s="3">
        <f>H9-10</f>
        <v>0</v>
      </c>
      <c r="J9" s="3">
        <v>0</v>
      </c>
      <c r="K9" s="3">
        <f t="shared" si="1"/>
        <v>150</v>
      </c>
    </row>
    <row r="10" spans="1:11">
      <c r="A10" s="2">
        <v>7</v>
      </c>
      <c r="B10" s="2" t="s">
        <v>9</v>
      </c>
      <c r="C10" s="4">
        <v>3.85</v>
      </c>
      <c r="D10" s="3">
        <v>75</v>
      </c>
      <c r="E10" s="3">
        <f t="shared" ref="E10:J10" si="4">D10+5</f>
        <v>80</v>
      </c>
      <c r="F10" s="3">
        <f t="shared" si="4"/>
        <v>85</v>
      </c>
      <c r="G10" s="3">
        <f t="shared" si="4"/>
        <v>90</v>
      </c>
      <c r="H10" s="3">
        <f t="shared" si="4"/>
        <v>95</v>
      </c>
      <c r="I10" s="3">
        <f t="shared" si="4"/>
        <v>100</v>
      </c>
      <c r="J10" s="3">
        <f t="shared" si="4"/>
        <v>105</v>
      </c>
      <c r="K10" s="3">
        <f t="shared" si="1"/>
        <v>630</v>
      </c>
    </row>
    <row r="11" spans="1:11">
      <c r="A11" s="2">
        <v>8</v>
      </c>
      <c r="B11" s="2" t="s">
        <v>10</v>
      </c>
      <c r="C11" s="4">
        <v>6.64</v>
      </c>
      <c r="D11" s="3">
        <v>0</v>
      </c>
      <c r="E11" s="3">
        <v>0</v>
      </c>
      <c r="F11" s="3">
        <v>0</v>
      </c>
      <c r="G11" s="3">
        <v>100</v>
      </c>
      <c r="H11" s="3">
        <v>100</v>
      </c>
      <c r="I11" s="3">
        <v>100</v>
      </c>
      <c r="J11" s="3">
        <v>0</v>
      </c>
      <c r="K11" s="3">
        <f t="shared" si="1"/>
        <v>300</v>
      </c>
    </row>
    <row r="12" spans="1:11">
      <c r="A12" s="6"/>
      <c r="B12" s="6" t="s">
        <v>20</v>
      </c>
      <c r="C12" s="6"/>
      <c r="D12" s="7">
        <f t="shared" ref="D12:J12" si="5">SUM(D4:D11)</f>
        <v>675</v>
      </c>
      <c r="E12" s="7">
        <f t="shared" si="5"/>
        <v>699</v>
      </c>
      <c r="F12" s="7">
        <f t="shared" si="5"/>
        <v>724.2</v>
      </c>
      <c r="G12" s="7">
        <f t="shared" si="5"/>
        <v>850.71</v>
      </c>
      <c r="H12" s="7">
        <f t="shared" si="5"/>
        <v>878.65050000000008</v>
      </c>
      <c r="I12" s="7">
        <f t="shared" si="5"/>
        <v>908.15352500000017</v>
      </c>
      <c r="J12" s="7">
        <f t="shared" si="5"/>
        <v>849.36375125000018</v>
      </c>
      <c r="K12" s="7"/>
    </row>
    <row r="16" spans="1:11" ht="15.75" thickBot="1">
      <c r="A16" s="12" t="s">
        <v>0</v>
      </c>
      <c r="B16" s="12" t="s">
        <v>22</v>
      </c>
      <c r="C16" s="12" t="s">
        <v>23</v>
      </c>
      <c r="D16" s="12" t="s">
        <v>2</v>
      </c>
      <c r="E16" s="12" t="s">
        <v>24</v>
      </c>
      <c r="F16" s="12" t="s">
        <v>25</v>
      </c>
    </row>
    <row r="17" spans="1:6" ht="15.75" thickTop="1">
      <c r="A17" s="13" t="s">
        <v>3</v>
      </c>
      <c r="B17" s="15">
        <v>1.8</v>
      </c>
      <c r="C17" s="15">
        <f>B17*1.15</f>
        <v>2.0699999999999998</v>
      </c>
      <c r="D17" s="1">
        <v>1015</v>
      </c>
      <c r="E17" s="15">
        <f>C17*D17</f>
        <v>2101.0499999999997</v>
      </c>
      <c r="F17" s="15">
        <f>E17-(B17*D17)</f>
        <v>274.04999999999973</v>
      </c>
    </row>
    <row r="18" spans="1:6" ht="15">
      <c r="A18" s="13" t="s">
        <v>4</v>
      </c>
      <c r="B18" s="15">
        <v>1.6</v>
      </c>
      <c r="C18" s="15">
        <f t="shared" ref="C18:C24" si="6">B18*1.15</f>
        <v>1.8399999999999999</v>
      </c>
      <c r="D18" s="1">
        <v>1050</v>
      </c>
      <c r="E18" s="15">
        <f t="shared" ref="E18:E24" si="7">C18*D18</f>
        <v>1931.9999999999998</v>
      </c>
      <c r="F18" s="15">
        <f t="shared" ref="F18:F24" si="8">E18-(B18*D18)</f>
        <v>251.99999999999977</v>
      </c>
    </row>
    <row r="19" spans="1:6" ht="15">
      <c r="A19" s="13" t="s">
        <v>5</v>
      </c>
      <c r="B19" s="15">
        <v>1.7</v>
      </c>
      <c r="C19" s="15">
        <f t="shared" si="6"/>
        <v>1.9549999999999998</v>
      </c>
      <c r="D19" s="1">
        <v>840</v>
      </c>
      <c r="E19" s="15">
        <f t="shared" si="7"/>
        <v>1642.1999999999998</v>
      </c>
      <c r="F19" s="15">
        <f t="shared" si="8"/>
        <v>214.19999999999982</v>
      </c>
    </row>
    <row r="20" spans="1:6" ht="15">
      <c r="A20" s="13" t="s">
        <v>6</v>
      </c>
      <c r="B20" s="15">
        <v>2.35</v>
      </c>
      <c r="C20" s="15">
        <f t="shared" si="6"/>
        <v>2.7024999999999997</v>
      </c>
      <c r="D20" s="1">
        <v>651.3606762500001</v>
      </c>
      <c r="E20" s="15">
        <f t="shared" si="7"/>
        <v>1760.3022275656251</v>
      </c>
      <c r="F20" s="15">
        <f t="shared" si="8"/>
        <v>229.60463837812472</v>
      </c>
    </row>
    <row r="21" spans="1:6" ht="15">
      <c r="A21" s="13" t="s">
        <v>7</v>
      </c>
      <c r="B21" s="15">
        <v>4.8</v>
      </c>
      <c r="C21" s="15">
        <f t="shared" si="6"/>
        <v>5.52</v>
      </c>
      <c r="D21" s="1">
        <v>948.7171000000003</v>
      </c>
      <c r="E21" s="15">
        <f t="shared" si="7"/>
        <v>5236.9183920000014</v>
      </c>
      <c r="F21" s="15">
        <f t="shared" si="8"/>
        <v>683.07631200000014</v>
      </c>
    </row>
    <row r="22" spans="1:6" ht="15">
      <c r="A22" s="13" t="s">
        <v>8</v>
      </c>
      <c r="B22" s="15">
        <v>5</v>
      </c>
      <c r="C22" s="15">
        <f t="shared" si="6"/>
        <v>5.75</v>
      </c>
      <c r="D22" s="1">
        <v>150</v>
      </c>
      <c r="E22" s="15">
        <f t="shared" si="7"/>
        <v>862.5</v>
      </c>
      <c r="F22" s="15">
        <f t="shared" si="8"/>
        <v>112.5</v>
      </c>
    </row>
    <row r="23" spans="1:6" ht="15">
      <c r="A23" s="13" t="s">
        <v>9</v>
      </c>
      <c r="B23" s="15">
        <v>3.85</v>
      </c>
      <c r="C23" s="15">
        <f t="shared" si="6"/>
        <v>4.4274999999999993</v>
      </c>
      <c r="D23" s="1">
        <v>630</v>
      </c>
      <c r="E23" s="15">
        <f t="shared" si="7"/>
        <v>2789.3249999999994</v>
      </c>
      <c r="F23" s="15">
        <f t="shared" si="8"/>
        <v>363.82499999999936</v>
      </c>
    </row>
    <row r="24" spans="1:6" ht="15">
      <c r="A24" s="13" t="s">
        <v>10</v>
      </c>
      <c r="B24" s="15">
        <v>6.64</v>
      </c>
      <c r="C24" s="15">
        <f t="shared" si="6"/>
        <v>7.6359999999999992</v>
      </c>
      <c r="D24" s="1">
        <v>300</v>
      </c>
      <c r="E24" s="15">
        <f t="shared" si="7"/>
        <v>2290.7999999999997</v>
      </c>
      <c r="F24" s="15">
        <f t="shared" si="8"/>
        <v>298.79999999999973</v>
      </c>
    </row>
    <row r="25" spans="1:6" ht="13.5" thickBot="1">
      <c r="A25" s="14" t="s">
        <v>20</v>
      </c>
      <c r="B25" s="14"/>
      <c r="C25" s="14"/>
      <c r="D25" s="17"/>
      <c r="E25" s="16">
        <f>SUM(E17:E24)</f>
        <v>18615.095619565625</v>
      </c>
      <c r="F25" s="16">
        <f>SUM(F17:F24)</f>
        <v>2428.0559503781233</v>
      </c>
    </row>
  </sheetData>
  <mergeCells count="1">
    <mergeCell ref="A1:K1"/>
  </mergeCells>
  <phoneticPr fontId="1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5"/>
  <sheetViews>
    <sheetView workbookViewId="0">
      <selection activeCell="H26" sqref="H26"/>
    </sheetView>
  </sheetViews>
  <sheetFormatPr defaultRowHeight="12.75"/>
  <cols>
    <col min="1" max="1" width="10.140625" customWidth="1"/>
    <col min="2" max="2" width="10.140625" style="19" customWidth="1"/>
    <col min="4" max="4" width="9.42578125" style="15" bestFit="1" customWidth="1"/>
    <col min="5" max="5" width="6.28515625" customWidth="1"/>
    <col min="6" max="6" width="10.28515625" style="15" customWidth="1"/>
    <col min="9" max="9" width="14.140625" customWidth="1"/>
    <col min="14" max="14" width="14" customWidth="1"/>
    <col min="15" max="15" width="12.5703125" customWidth="1"/>
  </cols>
  <sheetData>
    <row r="1" spans="1:15" ht="50.25" customHeight="1">
      <c r="A1" s="52" t="s">
        <v>26</v>
      </c>
      <c r="B1" s="53"/>
      <c r="C1" s="53"/>
      <c r="D1" s="53"/>
      <c r="E1" s="53"/>
      <c r="F1" s="53"/>
      <c r="G1" s="53"/>
      <c r="H1" s="53"/>
    </row>
    <row r="3" spans="1:15" ht="15" customHeight="1" thickBot="1">
      <c r="A3" s="32" t="s">
        <v>27</v>
      </c>
      <c r="B3" s="33" t="s">
        <v>28</v>
      </c>
      <c r="C3" s="34" t="s">
        <v>0</v>
      </c>
      <c r="D3" s="35" t="s">
        <v>23</v>
      </c>
      <c r="E3" s="34" t="s">
        <v>2</v>
      </c>
      <c r="F3" s="36" t="s">
        <v>24</v>
      </c>
      <c r="I3" s="13"/>
      <c r="J3" s="12" t="s">
        <v>0</v>
      </c>
      <c r="K3" s="12" t="s">
        <v>22</v>
      </c>
      <c r="L3" s="12" t="s">
        <v>23</v>
      </c>
      <c r="M3" s="12" t="s">
        <v>2</v>
      </c>
      <c r="N3" s="12" t="s">
        <v>24</v>
      </c>
      <c r="O3" s="12" t="s">
        <v>25</v>
      </c>
    </row>
    <row r="4" spans="1:15" ht="15" customHeight="1" thickTop="1">
      <c r="A4" s="24" t="s">
        <v>29</v>
      </c>
      <c r="B4" s="20">
        <v>39361</v>
      </c>
      <c r="C4" s="21" t="s">
        <v>3</v>
      </c>
      <c r="D4" s="22">
        <v>2.0699999999999998</v>
      </c>
      <c r="E4" s="23">
        <v>56</v>
      </c>
      <c r="F4" s="25">
        <f t="shared" ref="F4:F35" si="0">D4*E4</f>
        <v>115.91999999999999</v>
      </c>
      <c r="I4" s="13"/>
      <c r="J4" s="13" t="s">
        <v>3</v>
      </c>
      <c r="K4" s="15">
        <v>1.8</v>
      </c>
      <c r="L4" s="15">
        <f>K4*1.15</f>
        <v>2.0699999999999998</v>
      </c>
      <c r="M4" s="1">
        <v>1015</v>
      </c>
      <c r="N4" s="15">
        <f>L4*M4</f>
        <v>2101.0499999999997</v>
      </c>
      <c r="O4" s="15">
        <f>N4-(K4*M4)</f>
        <v>274.04999999999973</v>
      </c>
    </row>
    <row r="5" spans="1:15" ht="15" customHeight="1">
      <c r="A5" s="24" t="s">
        <v>31</v>
      </c>
      <c r="B5" s="20">
        <v>39361</v>
      </c>
      <c r="C5" s="21" t="s">
        <v>3</v>
      </c>
      <c r="D5" s="22">
        <v>2.0699999999999998</v>
      </c>
      <c r="E5" s="23">
        <v>45</v>
      </c>
      <c r="F5" s="25">
        <f t="shared" si="0"/>
        <v>93.149999999999991</v>
      </c>
      <c r="I5" s="13"/>
      <c r="J5" s="13" t="s">
        <v>4</v>
      </c>
      <c r="K5" s="15">
        <v>1.6</v>
      </c>
      <c r="L5" s="15">
        <f t="shared" ref="L5:L11" si="1">K5*1.15</f>
        <v>1.8399999999999999</v>
      </c>
      <c r="M5" s="1">
        <v>1050</v>
      </c>
      <c r="N5" s="15">
        <f t="shared" ref="N5:N11" si="2">L5*M5</f>
        <v>1931.9999999999998</v>
      </c>
      <c r="O5" s="15">
        <f t="shared" ref="O5:O11" si="3">N5-(K5*M5)</f>
        <v>251.99999999999977</v>
      </c>
    </row>
    <row r="6" spans="1:15" ht="15" customHeight="1">
      <c r="A6" s="24" t="s">
        <v>30</v>
      </c>
      <c r="B6" s="20">
        <v>39361</v>
      </c>
      <c r="C6" s="21" t="s">
        <v>3</v>
      </c>
      <c r="D6" s="22">
        <v>2.0699999999999998</v>
      </c>
      <c r="E6" s="23">
        <v>53</v>
      </c>
      <c r="F6" s="25">
        <f t="shared" si="0"/>
        <v>109.71</v>
      </c>
      <c r="I6" s="13"/>
      <c r="J6" s="13" t="s">
        <v>5</v>
      </c>
      <c r="K6" s="15">
        <v>1.7</v>
      </c>
      <c r="L6" s="15">
        <f t="shared" si="1"/>
        <v>1.9549999999999998</v>
      </c>
      <c r="M6" s="1">
        <v>840</v>
      </c>
      <c r="N6" s="15">
        <f t="shared" si="2"/>
        <v>1642.1999999999998</v>
      </c>
      <c r="O6" s="15">
        <f t="shared" si="3"/>
        <v>214.19999999999982</v>
      </c>
    </row>
    <row r="7" spans="1:15" ht="15" customHeight="1">
      <c r="A7" s="24" t="s">
        <v>31</v>
      </c>
      <c r="B7" s="20">
        <v>39361</v>
      </c>
      <c r="C7" s="21" t="s">
        <v>6</v>
      </c>
      <c r="D7" s="22">
        <v>2.7</v>
      </c>
      <c r="E7" s="23">
        <v>174</v>
      </c>
      <c r="F7" s="25">
        <f t="shared" si="0"/>
        <v>469.8</v>
      </c>
      <c r="I7" s="13"/>
      <c r="J7" s="13" t="s">
        <v>6</v>
      </c>
      <c r="K7" s="15">
        <v>2.35</v>
      </c>
      <c r="L7" s="15">
        <f t="shared" si="1"/>
        <v>2.7024999999999997</v>
      </c>
      <c r="M7" s="1">
        <v>651.3606762500001</v>
      </c>
      <c r="N7" s="15">
        <f t="shared" si="2"/>
        <v>1760.3022275656251</v>
      </c>
      <c r="O7" s="15">
        <f t="shared" si="3"/>
        <v>229.60463837812472</v>
      </c>
    </row>
    <row r="8" spans="1:15" ht="15" customHeight="1">
      <c r="A8" s="24" t="s">
        <v>30</v>
      </c>
      <c r="B8" s="20">
        <v>39361</v>
      </c>
      <c r="C8" s="21" t="s">
        <v>9</v>
      </c>
      <c r="D8" s="22">
        <v>4.43</v>
      </c>
      <c r="E8" s="23">
        <v>189</v>
      </c>
      <c r="F8" s="25">
        <f t="shared" si="0"/>
        <v>837.27</v>
      </c>
      <c r="I8" s="13"/>
      <c r="J8" s="13" t="s">
        <v>7</v>
      </c>
      <c r="K8" s="15">
        <v>4.8</v>
      </c>
      <c r="L8" s="15">
        <f t="shared" si="1"/>
        <v>5.52</v>
      </c>
      <c r="M8" s="1">
        <v>948.7171000000003</v>
      </c>
      <c r="N8" s="15">
        <f t="shared" si="2"/>
        <v>5236.9183920000014</v>
      </c>
      <c r="O8" s="15">
        <f t="shared" si="3"/>
        <v>683.07631200000014</v>
      </c>
    </row>
    <row r="9" spans="1:15" ht="15" customHeight="1">
      <c r="A9" s="24" t="s">
        <v>32</v>
      </c>
      <c r="B9" s="20">
        <v>39361</v>
      </c>
      <c r="C9" s="21" t="s">
        <v>8</v>
      </c>
      <c r="D9" s="22">
        <v>5.75</v>
      </c>
      <c r="E9" s="23">
        <v>147</v>
      </c>
      <c r="F9" s="25">
        <f t="shared" si="0"/>
        <v>845.25</v>
      </c>
      <c r="I9" s="13"/>
      <c r="J9" s="13" t="s">
        <v>8</v>
      </c>
      <c r="K9" s="15">
        <v>5</v>
      </c>
      <c r="L9" s="15">
        <f t="shared" si="1"/>
        <v>5.75</v>
      </c>
      <c r="M9" s="1">
        <v>150</v>
      </c>
      <c r="N9" s="15">
        <f t="shared" si="2"/>
        <v>862.5</v>
      </c>
      <c r="O9" s="15">
        <f t="shared" si="3"/>
        <v>112.5</v>
      </c>
    </row>
    <row r="10" spans="1:15" ht="15" customHeight="1">
      <c r="A10" s="24" t="s">
        <v>31</v>
      </c>
      <c r="B10" s="20">
        <v>39361</v>
      </c>
      <c r="C10" s="21" t="s">
        <v>10</v>
      </c>
      <c r="D10" s="22">
        <v>7.64</v>
      </c>
      <c r="E10" s="23">
        <v>67</v>
      </c>
      <c r="F10" s="25">
        <f t="shared" si="0"/>
        <v>511.88</v>
      </c>
      <c r="I10" s="13"/>
      <c r="J10" s="13" t="s">
        <v>9</v>
      </c>
      <c r="K10" s="15">
        <v>3.85</v>
      </c>
      <c r="L10" s="15">
        <f t="shared" si="1"/>
        <v>4.4274999999999993</v>
      </c>
      <c r="M10" s="1">
        <v>630</v>
      </c>
      <c r="N10" s="15">
        <f t="shared" si="2"/>
        <v>2789.3249999999994</v>
      </c>
      <c r="O10" s="15">
        <f t="shared" si="3"/>
        <v>363.82499999999936</v>
      </c>
    </row>
    <row r="11" spans="1:15" ht="15" customHeight="1">
      <c r="A11" s="24" t="s">
        <v>29</v>
      </c>
      <c r="B11" s="20">
        <v>39361</v>
      </c>
      <c r="C11" s="21" t="s">
        <v>4</v>
      </c>
      <c r="D11" s="22">
        <v>1.84</v>
      </c>
      <c r="E11" s="23">
        <v>106</v>
      </c>
      <c r="F11" s="25">
        <f t="shared" si="0"/>
        <v>195.04000000000002</v>
      </c>
      <c r="J11" s="13" t="s">
        <v>10</v>
      </c>
      <c r="K11" s="15">
        <v>6.64</v>
      </c>
      <c r="L11" s="15">
        <f t="shared" si="1"/>
        <v>7.6359999999999992</v>
      </c>
      <c r="M11" s="1">
        <v>300</v>
      </c>
      <c r="N11" s="15">
        <f t="shared" si="2"/>
        <v>2290.7999999999997</v>
      </c>
      <c r="O11" s="15">
        <f t="shared" si="3"/>
        <v>298.79999999999973</v>
      </c>
    </row>
    <row r="12" spans="1:15" ht="15" customHeight="1" thickBot="1">
      <c r="A12" s="24" t="s">
        <v>32</v>
      </c>
      <c r="B12" s="20">
        <v>39361</v>
      </c>
      <c r="C12" s="21" t="s">
        <v>7</v>
      </c>
      <c r="D12" s="22">
        <v>5.52</v>
      </c>
      <c r="E12" s="23">
        <v>121</v>
      </c>
      <c r="F12" s="25">
        <f t="shared" si="0"/>
        <v>667.92</v>
      </c>
      <c r="J12" s="14" t="s">
        <v>20</v>
      </c>
      <c r="K12" s="14"/>
      <c r="L12" s="14"/>
      <c r="M12" s="17"/>
      <c r="N12" s="16">
        <f>SUM(N4:N11)</f>
        <v>18615.095619565625</v>
      </c>
      <c r="O12" s="16">
        <f>SUM(O4:O11)</f>
        <v>2428.0559503781233</v>
      </c>
    </row>
    <row r="13" spans="1:15" ht="15" customHeight="1">
      <c r="A13" s="24" t="s">
        <v>30</v>
      </c>
      <c r="B13" s="20">
        <v>39361</v>
      </c>
      <c r="C13" s="21" t="s">
        <v>5</v>
      </c>
      <c r="D13" s="22">
        <v>1.96</v>
      </c>
      <c r="E13" s="23">
        <v>169</v>
      </c>
      <c r="F13" s="25">
        <f t="shared" si="0"/>
        <v>331.24</v>
      </c>
    </row>
    <row r="14" spans="1:15" ht="15" customHeight="1">
      <c r="A14" s="24" t="s">
        <v>29</v>
      </c>
      <c r="B14" s="20">
        <v>39362</v>
      </c>
      <c r="C14" s="21" t="s">
        <v>3</v>
      </c>
      <c r="D14" s="22">
        <v>2.0699999999999998</v>
      </c>
      <c r="E14" s="23">
        <v>162</v>
      </c>
      <c r="F14" s="25">
        <f t="shared" si="0"/>
        <v>335.34</v>
      </c>
    </row>
    <row r="15" spans="1:15" ht="15" customHeight="1">
      <c r="A15" s="24" t="s">
        <v>32</v>
      </c>
      <c r="B15" s="20">
        <v>39362</v>
      </c>
      <c r="C15" s="21" t="s">
        <v>6</v>
      </c>
      <c r="D15" s="22">
        <v>2.7</v>
      </c>
      <c r="E15" s="23">
        <v>155</v>
      </c>
      <c r="F15" s="25">
        <f t="shared" si="0"/>
        <v>418.5</v>
      </c>
    </row>
    <row r="16" spans="1:15" ht="15" customHeight="1">
      <c r="A16" s="24" t="s">
        <v>30</v>
      </c>
      <c r="B16" s="20">
        <v>39362</v>
      </c>
      <c r="C16" s="21" t="s">
        <v>9</v>
      </c>
      <c r="D16" s="22">
        <v>4.43</v>
      </c>
      <c r="E16" s="23">
        <v>66</v>
      </c>
      <c r="F16" s="25">
        <f t="shared" si="0"/>
        <v>292.38</v>
      </c>
    </row>
    <row r="17" spans="1:6" ht="15" customHeight="1">
      <c r="A17" s="24" t="s">
        <v>32</v>
      </c>
      <c r="B17" s="20">
        <v>39362</v>
      </c>
      <c r="C17" s="21" t="s">
        <v>9</v>
      </c>
      <c r="D17" s="22">
        <v>4.43</v>
      </c>
      <c r="E17" s="23">
        <v>110</v>
      </c>
      <c r="F17" s="25">
        <f t="shared" si="0"/>
        <v>487.29999999999995</v>
      </c>
    </row>
    <row r="18" spans="1:6" ht="15" customHeight="1">
      <c r="A18" s="24" t="s">
        <v>31</v>
      </c>
      <c r="B18" s="20">
        <v>39362</v>
      </c>
      <c r="C18" s="21" t="s">
        <v>8</v>
      </c>
      <c r="D18" s="22">
        <v>5.75</v>
      </c>
      <c r="E18" s="23">
        <v>78</v>
      </c>
      <c r="F18" s="25">
        <f t="shared" si="0"/>
        <v>448.5</v>
      </c>
    </row>
    <row r="19" spans="1:6" ht="15" customHeight="1">
      <c r="A19" s="24" t="s">
        <v>32</v>
      </c>
      <c r="B19" s="20">
        <v>39362</v>
      </c>
      <c r="C19" s="21" t="s">
        <v>8</v>
      </c>
      <c r="D19" s="22">
        <v>5.75</v>
      </c>
      <c r="E19" s="23">
        <v>156</v>
      </c>
      <c r="F19" s="25">
        <f t="shared" si="0"/>
        <v>897</v>
      </c>
    </row>
    <row r="20" spans="1:6" ht="15" customHeight="1">
      <c r="A20" s="24" t="s">
        <v>32</v>
      </c>
      <c r="B20" s="20">
        <v>39362</v>
      </c>
      <c r="C20" s="21" t="s">
        <v>10</v>
      </c>
      <c r="D20" s="22">
        <v>7.64</v>
      </c>
      <c r="E20" s="23">
        <v>182</v>
      </c>
      <c r="F20" s="25">
        <f t="shared" si="0"/>
        <v>1390.48</v>
      </c>
    </row>
    <row r="21" spans="1:6" ht="15" customHeight="1">
      <c r="A21" s="24" t="s">
        <v>31</v>
      </c>
      <c r="B21" s="20">
        <v>39362</v>
      </c>
      <c r="C21" s="21" t="s">
        <v>4</v>
      </c>
      <c r="D21" s="22">
        <v>1.84</v>
      </c>
      <c r="E21" s="23">
        <v>95</v>
      </c>
      <c r="F21" s="25">
        <f t="shared" si="0"/>
        <v>174.8</v>
      </c>
    </row>
    <row r="22" spans="1:6" ht="15" customHeight="1">
      <c r="A22" s="24" t="s">
        <v>29</v>
      </c>
      <c r="B22" s="20">
        <v>39362</v>
      </c>
      <c r="C22" s="21" t="s">
        <v>7</v>
      </c>
      <c r="D22" s="22">
        <v>5.52</v>
      </c>
      <c r="E22" s="23">
        <v>78</v>
      </c>
      <c r="F22" s="25">
        <f t="shared" si="0"/>
        <v>430.55999999999995</v>
      </c>
    </row>
    <row r="23" spans="1:6" ht="15" customHeight="1">
      <c r="A23" s="24" t="s">
        <v>30</v>
      </c>
      <c r="B23" s="20">
        <v>39362</v>
      </c>
      <c r="C23" s="21" t="s">
        <v>5</v>
      </c>
      <c r="D23" s="22">
        <v>1.96</v>
      </c>
      <c r="E23" s="23">
        <v>104</v>
      </c>
      <c r="F23" s="25">
        <f t="shared" si="0"/>
        <v>203.84</v>
      </c>
    </row>
    <row r="24" spans="1:6" ht="15" customHeight="1">
      <c r="A24" s="24" t="s">
        <v>29</v>
      </c>
      <c r="B24" s="20">
        <v>39363</v>
      </c>
      <c r="C24" s="21" t="s">
        <v>3</v>
      </c>
      <c r="D24" s="22">
        <v>2.0699999999999998</v>
      </c>
      <c r="E24" s="23">
        <v>118</v>
      </c>
      <c r="F24" s="25">
        <f t="shared" si="0"/>
        <v>244.26</v>
      </c>
    </row>
    <row r="25" spans="1:6" ht="15" customHeight="1">
      <c r="A25" s="24" t="s">
        <v>31</v>
      </c>
      <c r="B25" s="20">
        <v>39363</v>
      </c>
      <c r="C25" s="21" t="s">
        <v>6</v>
      </c>
      <c r="D25" s="22">
        <v>2.7</v>
      </c>
      <c r="E25" s="23">
        <v>50</v>
      </c>
      <c r="F25" s="25">
        <f t="shared" si="0"/>
        <v>135</v>
      </c>
    </row>
    <row r="26" spans="1:6" ht="15" customHeight="1">
      <c r="A26" s="24" t="s">
        <v>32</v>
      </c>
      <c r="B26" s="20">
        <v>39363</v>
      </c>
      <c r="C26" s="21" t="s">
        <v>9</v>
      </c>
      <c r="D26" s="22">
        <v>4.43</v>
      </c>
      <c r="E26" s="23">
        <v>139</v>
      </c>
      <c r="F26" s="25">
        <f t="shared" si="0"/>
        <v>615.77</v>
      </c>
    </row>
    <row r="27" spans="1:6" ht="15" customHeight="1">
      <c r="A27" s="24" t="s">
        <v>30</v>
      </c>
      <c r="B27" s="20">
        <v>39363</v>
      </c>
      <c r="C27" s="21" t="s">
        <v>8</v>
      </c>
      <c r="D27" s="22">
        <v>5.75</v>
      </c>
      <c r="E27" s="23">
        <v>181</v>
      </c>
      <c r="F27" s="25">
        <f t="shared" si="0"/>
        <v>1040.75</v>
      </c>
    </row>
    <row r="28" spans="1:6" ht="15" customHeight="1">
      <c r="A28" s="24" t="s">
        <v>29</v>
      </c>
      <c r="B28" s="20">
        <v>39363</v>
      </c>
      <c r="C28" s="21" t="s">
        <v>10</v>
      </c>
      <c r="D28" s="22">
        <v>7.64</v>
      </c>
      <c r="E28" s="23">
        <v>90</v>
      </c>
      <c r="F28" s="25">
        <f t="shared" si="0"/>
        <v>687.6</v>
      </c>
    </row>
    <row r="29" spans="1:6" ht="15" customHeight="1">
      <c r="A29" s="24" t="s">
        <v>32</v>
      </c>
      <c r="B29" s="20">
        <v>39363</v>
      </c>
      <c r="C29" s="21" t="s">
        <v>10</v>
      </c>
      <c r="D29" s="22">
        <v>7.64</v>
      </c>
      <c r="E29" s="23">
        <v>76</v>
      </c>
      <c r="F29" s="25">
        <f t="shared" si="0"/>
        <v>580.64</v>
      </c>
    </row>
    <row r="30" spans="1:6" ht="15" customHeight="1">
      <c r="A30" s="24" t="s">
        <v>30</v>
      </c>
      <c r="B30" s="20">
        <v>39363</v>
      </c>
      <c r="C30" s="21" t="s">
        <v>4</v>
      </c>
      <c r="D30" s="22">
        <v>1.84</v>
      </c>
      <c r="E30" s="23">
        <v>120</v>
      </c>
      <c r="F30" s="25">
        <f t="shared" si="0"/>
        <v>220.8</v>
      </c>
    </row>
    <row r="31" spans="1:6" ht="15" customHeight="1">
      <c r="A31" s="24" t="s">
        <v>30</v>
      </c>
      <c r="B31" s="20">
        <v>39363</v>
      </c>
      <c r="C31" s="21" t="s">
        <v>4</v>
      </c>
      <c r="D31" s="22">
        <v>1.84</v>
      </c>
      <c r="E31" s="23">
        <v>97</v>
      </c>
      <c r="F31" s="25">
        <f t="shared" si="0"/>
        <v>178.48000000000002</v>
      </c>
    </row>
    <row r="32" spans="1:6" ht="15" customHeight="1">
      <c r="A32" s="24" t="s">
        <v>31</v>
      </c>
      <c r="B32" s="20">
        <v>39363</v>
      </c>
      <c r="C32" s="21" t="s">
        <v>7</v>
      </c>
      <c r="D32" s="22">
        <v>5.52</v>
      </c>
      <c r="E32" s="23">
        <v>52</v>
      </c>
      <c r="F32" s="25">
        <f t="shared" si="0"/>
        <v>287.03999999999996</v>
      </c>
    </row>
    <row r="33" spans="1:6" ht="15" customHeight="1">
      <c r="A33" s="24" t="s">
        <v>29</v>
      </c>
      <c r="B33" s="20">
        <v>39363</v>
      </c>
      <c r="C33" s="21" t="s">
        <v>5</v>
      </c>
      <c r="D33" s="22">
        <v>1.96</v>
      </c>
      <c r="E33" s="23">
        <v>87</v>
      </c>
      <c r="F33" s="25">
        <f t="shared" si="0"/>
        <v>170.52</v>
      </c>
    </row>
    <row r="34" spans="1:6" ht="15" customHeight="1">
      <c r="A34" s="24" t="s">
        <v>29</v>
      </c>
      <c r="B34" s="20">
        <v>39364</v>
      </c>
      <c r="C34" s="21" t="s">
        <v>3</v>
      </c>
      <c r="D34" s="22">
        <v>2.0699999999999998</v>
      </c>
      <c r="E34" s="23">
        <v>90</v>
      </c>
      <c r="F34" s="25">
        <f t="shared" si="0"/>
        <v>186.29999999999998</v>
      </c>
    </row>
    <row r="35" spans="1:6" ht="15" customHeight="1">
      <c r="A35" s="24" t="s">
        <v>31</v>
      </c>
      <c r="B35" s="20">
        <v>39364</v>
      </c>
      <c r="C35" s="21" t="s">
        <v>6</v>
      </c>
      <c r="D35" s="22">
        <v>2.7</v>
      </c>
      <c r="E35" s="23">
        <v>69</v>
      </c>
      <c r="F35" s="25">
        <f t="shared" si="0"/>
        <v>186.3</v>
      </c>
    </row>
    <row r="36" spans="1:6" ht="15" customHeight="1">
      <c r="A36" s="24" t="s">
        <v>32</v>
      </c>
      <c r="B36" s="20">
        <v>39364</v>
      </c>
      <c r="C36" s="21" t="s">
        <v>6</v>
      </c>
      <c r="D36" s="22">
        <v>2.7</v>
      </c>
      <c r="E36" s="23">
        <v>75</v>
      </c>
      <c r="F36" s="25">
        <f t="shared" ref="F36:F67" si="4">D36*E36</f>
        <v>202.5</v>
      </c>
    </row>
    <row r="37" spans="1:6" ht="15" customHeight="1">
      <c r="A37" s="24" t="s">
        <v>32</v>
      </c>
      <c r="B37" s="20">
        <v>39364</v>
      </c>
      <c r="C37" s="21" t="s">
        <v>9</v>
      </c>
      <c r="D37" s="22">
        <v>4.43</v>
      </c>
      <c r="E37" s="23">
        <v>49</v>
      </c>
      <c r="F37" s="25">
        <f t="shared" si="4"/>
        <v>217.07</v>
      </c>
    </row>
    <row r="38" spans="1:6" ht="15" customHeight="1">
      <c r="A38" s="24" t="s">
        <v>29</v>
      </c>
      <c r="B38" s="20">
        <v>39364</v>
      </c>
      <c r="C38" s="21" t="s">
        <v>8</v>
      </c>
      <c r="D38" s="22">
        <v>5.75</v>
      </c>
      <c r="E38" s="23">
        <v>51</v>
      </c>
      <c r="F38" s="25">
        <f t="shared" si="4"/>
        <v>293.25</v>
      </c>
    </row>
    <row r="39" spans="1:6" ht="15" customHeight="1">
      <c r="A39" s="24" t="s">
        <v>31</v>
      </c>
      <c r="B39" s="20">
        <v>39364</v>
      </c>
      <c r="C39" s="21" t="s">
        <v>8</v>
      </c>
      <c r="D39" s="22">
        <v>5.75</v>
      </c>
      <c r="E39" s="23">
        <v>184</v>
      </c>
      <c r="F39" s="25">
        <f t="shared" si="4"/>
        <v>1058</v>
      </c>
    </row>
    <row r="40" spans="1:6" ht="15" customHeight="1">
      <c r="A40" s="24" t="s">
        <v>31</v>
      </c>
      <c r="B40" s="20">
        <v>39364</v>
      </c>
      <c r="C40" s="21" t="s">
        <v>10</v>
      </c>
      <c r="D40" s="22">
        <v>7.64</v>
      </c>
      <c r="E40" s="23">
        <v>70</v>
      </c>
      <c r="F40" s="25">
        <f t="shared" si="4"/>
        <v>534.79999999999995</v>
      </c>
    </row>
    <row r="41" spans="1:6" ht="15" customHeight="1">
      <c r="A41" s="24" t="s">
        <v>30</v>
      </c>
      <c r="B41" s="20">
        <v>39364</v>
      </c>
      <c r="C41" s="21" t="s">
        <v>4</v>
      </c>
      <c r="D41" s="22">
        <v>1.84</v>
      </c>
      <c r="E41" s="23">
        <v>65</v>
      </c>
      <c r="F41" s="25">
        <f t="shared" si="4"/>
        <v>119.60000000000001</v>
      </c>
    </row>
    <row r="42" spans="1:6" ht="15" customHeight="1">
      <c r="A42" s="24" t="s">
        <v>30</v>
      </c>
      <c r="B42" s="20">
        <v>39364</v>
      </c>
      <c r="C42" s="21" t="s">
        <v>7</v>
      </c>
      <c r="D42" s="22">
        <v>5.52</v>
      </c>
      <c r="E42" s="23">
        <v>40</v>
      </c>
      <c r="F42" s="25">
        <f t="shared" si="4"/>
        <v>220.79999999999998</v>
      </c>
    </row>
    <row r="43" spans="1:6" ht="15" customHeight="1">
      <c r="A43" s="24" t="s">
        <v>30</v>
      </c>
      <c r="B43" s="20">
        <v>39364</v>
      </c>
      <c r="C43" s="21" t="s">
        <v>5</v>
      </c>
      <c r="D43" s="22">
        <v>1.96</v>
      </c>
      <c r="E43" s="23">
        <v>178</v>
      </c>
      <c r="F43" s="25">
        <f t="shared" si="4"/>
        <v>348.88</v>
      </c>
    </row>
    <row r="44" spans="1:6" ht="15" customHeight="1">
      <c r="A44" s="24" t="s">
        <v>31</v>
      </c>
      <c r="B44" s="20">
        <v>39365</v>
      </c>
      <c r="C44" s="21" t="s">
        <v>3</v>
      </c>
      <c r="D44" s="22">
        <v>2.0699999999999998</v>
      </c>
      <c r="E44" s="23">
        <v>121</v>
      </c>
      <c r="F44" s="25">
        <f t="shared" si="4"/>
        <v>250.46999999999997</v>
      </c>
    </row>
    <row r="45" spans="1:6" ht="15" customHeight="1">
      <c r="A45" s="24" t="s">
        <v>31</v>
      </c>
      <c r="B45" s="20">
        <v>39365</v>
      </c>
      <c r="C45" s="21" t="s">
        <v>6</v>
      </c>
      <c r="D45" s="22">
        <v>2.7</v>
      </c>
      <c r="E45" s="23">
        <v>54</v>
      </c>
      <c r="F45" s="25">
        <f t="shared" si="4"/>
        <v>145.80000000000001</v>
      </c>
    </row>
    <row r="46" spans="1:6" ht="15" customHeight="1">
      <c r="A46" s="24" t="s">
        <v>29</v>
      </c>
      <c r="B46" s="20">
        <v>39365</v>
      </c>
      <c r="C46" s="21" t="s">
        <v>9</v>
      </c>
      <c r="D46" s="22">
        <v>4.43</v>
      </c>
      <c r="E46" s="23">
        <v>89</v>
      </c>
      <c r="F46" s="25">
        <f t="shared" si="4"/>
        <v>394.27</v>
      </c>
    </row>
    <row r="47" spans="1:6" ht="15" customHeight="1">
      <c r="A47" s="24" t="s">
        <v>32</v>
      </c>
      <c r="B47" s="20">
        <v>39365</v>
      </c>
      <c r="C47" s="21" t="s">
        <v>9</v>
      </c>
      <c r="D47" s="22">
        <v>4.43</v>
      </c>
      <c r="E47" s="23">
        <v>123</v>
      </c>
      <c r="F47" s="25">
        <f t="shared" si="4"/>
        <v>544.89</v>
      </c>
    </row>
    <row r="48" spans="1:6" ht="15" customHeight="1">
      <c r="A48" s="24" t="s">
        <v>29</v>
      </c>
      <c r="B48" s="20">
        <v>39365</v>
      </c>
      <c r="C48" s="21" t="s">
        <v>8</v>
      </c>
      <c r="D48" s="22">
        <v>5.75</v>
      </c>
      <c r="E48" s="23">
        <v>47</v>
      </c>
      <c r="F48" s="25">
        <f t="shared" si="4"/>
        <v>270.25</v>
      </c>
    </row>
    <row r="49" spans="1:6" ht="15" customHeight="1">
      <c r="A49" s="24" t="s">
        <v>31</v>
      </c>
      <c r="B49" s="20">
        <v>39365</v>
      </c>
      <c r="C49" s="21" t="s">
        <v>8</v>
      </c>
      <c r="D49" s="22">
        <v>5.75</v>
      </c>
      <c r="E49" s="23">
        <v>57</v>
      </c>
      <c r="F49" s="25">
        <f t="shared" si="4"/>
        <v>327.75</v>
      </c>
    </row>
    <row r="50" spans="1:6" ht="15" customHeight="1">
      <c r="A50" s="24" t="s">
        <v>31</v>
      </c>
      <c r="B50" s="20">
        <v>39365</v>
      </c>
      <c r="C50" s="21" t="s">
        <v>10</v>
      </c>
      <c r="D50" s="22">
        <v>7.64</v>
      </c>
      <c r="E50" s="23">
        <v>151</v>
      </c>
      <c r="F50" s="25">
        <f t="shared" si="4"/>
        <v>1153.6399999999999</v>
      </c>
    </row>
    <row r="51" spans="1:6" ht="15" customHeight="1">
      <c r="A51" s="24" t="s">
        <v>30</v>
      </c>
      <c r="B51" s="20">
        <v>39365</v>
      </c>
      <c r="C51" s="21" t="s">
        <v>4</v>
      </c>
      <c r="D51" s="22">
        <v>1.84</v>
      </c>
      <c r="E51" s="23">
        <v>102</v>
      </c>
      <c r="F51" s="25">
        <f t="shared" si="4"/>
        <v>187.68</v>
      </c>
    </row>
    <row r="52" spans="1:6" ht="15" customHeight="1">
      <c r="A52" s="24" t="s">
        <v>29</v>
      </c>
      <c r="B52" s="20">
        <v>39365</v>
      </c>
      <c r="C52" s="21" t="s">
        <v>7</v>
      </c>
      <c r="D52" s="22">
        <v>5.52</v>
      </c>
      <c r="E52" s="23">
        <v>76</v>
      </c>
      <c r="F52" s="25">
        <f t="shared" si="4"/>
        <v>419.52</v>
      </c>
    </row>
    <row r="53" spans="1:6" ht="15" customHeight="1">
      <c r="A53" s="24" t="s">
        <v>30</v>
      </c>
      <c r="B53" s="20">
        <v>39365</v>
      </c>
      <c r="C53" s="21" t="s">
        <v>5</v>
      </c>
      <c r="D53" s="22">
        <v>1.96</v>
      </c>
      <c r="E53" s="23">
        <v>118</v>
      </c>
      <c r="F53" s="25">
        <f t="shared" si="4"/>
        <v>231.28</v>
      </c>
    </row>
    <row r="54" spans="1:6" ht="15" customHeight="1">
      <c r="A54" s="24" t="s">
        <v>30</v>
      </c>
      <c r="B54" s="20">
        <v>39366</v>
      </c>
      <c r="C54" s="21" t="s">
        <v>3</v>
      </c>
      <c r="D54" s="22">
        <v>2.0699999999999998</v>
      </c>
      <c r="E54" s="23">
        <v>187</v>
      </c>
      <c r="F54" s="25">
        <f t="shared" si="4"/>
        <v>387.09</v>
      </c>
    </row>
    <row r="55" spans="1:6" ht="15" customHeight="1">
      <c r="A55" s="24" t="s">
        <v>30</v>
      </c>
      <c r="B55" s="20">
        <v>39366</v>
      </c>
      <c r="C55" s="21" t="s">
        <v>6</v>
      </c>
      <c r="D55" s="22">
        <v>2.7</v>
      </c>
      <c r="E55" s="23">
        <v>67</v>
      </c>
      <c r="F55" s="25">
        <f t="shared" si="4"/>
        <v>180.9</v>
      </c>
    </row>
    <row r="56" spans="1:6" ht="15" customHeight="1">
      <c r="A56" s="24" t="s">
        <v>30</v>
      </c>
      <c r="B56" s="20">
        <v>39366</v>
      </c>
      <c r="C56" s="21" t="s">
        <v>9</v>
      </c>
      <c r="D56" s="22">
        <v>4.43</v>
      </c>
      <c r="E56" s="23">
        <v>148</v>
      </c>
      <c r="F56" s="25">
        <f t="shared" si="4"/>
        <v>655.64</v>
      </c>
    </row>
    <row r="57" spans="1:6" ht="15" customHeight="1">
      <c r="A57" s="24" t="s">
        <v>32</v>
      </c>
      <c r="B57" s="20">
        <v>39366</v>
      </c>
      <c r="C57" s="21" t="s">
        <v>9</v>
      </c>
      <c r="D57" s="22">
        <v>4.43</v>
      </c>
      <c r="E57" s="23">
        <v>170</v>
      </c>
      <c r="F57" s="25">
        <f t="shared" si="4"/>
        <v>753.09999999999991</v>
      </c>
    </row>
    <row r="58" spans="1:6" ht="15" customHeight="1">
      <c r="A58" s="24" t="s">
        <v>29</v>
      </c>
      <c r="B58" s="20">
        <v>39366</v>
      </c>
      <c r="C58" s="21" t="s">
        <v>8</v>
      </c>
      <c r="D58" s="22">
        <v>5.75</v>
      </c>
      <c r="E58" s="23">
        <v>151</v>
      </c>
      <c r="F58" s="25">
        <f t="shared" si="4"/>
        <v>868.25</v>
      </c>
    </row>
    <row r="59" spans="1:6" ht="15" customHeight="1">
      <c r="A59" s="24" t="s">
        <v>31</v>
      </c>
      <c r="B59" s="20">
        <v>39366</v>
      </c>
      <c r="C59" s="21" t="s">
        <v>10</v>
      </c>
      <c r="D59" s="22">
        <v>7.64</v>
      </c>
      <c r="E59" s="23">
        <v>82</v>
      </c>
      <c r="F59" s="25">
        <f t="shared" si="4"/>
        <v>626.48</v>
      </c>
    </row>
    <row r="60" spans="1:6" ht="15" customHeight="1">
      <c r="A60" s="24" t="s">
        <v>32</v>
      </c>
      <c r="B60" s="20">
        <v>39366</v>
      </c>
      <c r="C60" s="21" t="s">
        <v>10</v>
      </c>
      <c r="D60" s="22">
        <v>7.64</v>
      </c>
      <c r="E60" s="23">
        <v>155</v>
      </c>
      <c r="F60" s="25">
        <f t="shared" si="4"/>
        <v>1184.2</v>
      </c>
    </row>
    <row r="61" spans="1:6" ht="15" customHeight="1">
      <c r="A61" s="24" t="s">
        <v>31</v>
      </c>
      <c r="B61" s="20">
        <v>39366</v>
      </c>
      <c r="C61" s="21" t="s">
        <v>4</v>
      </c>
      <c r="D61" s="22">
        <v>1.84</v>
      </c>
      <c r="E61" s="23">
        <v>65</v>
      </c>
      <c r="F61" s="25">
        <f t="shared" si="4"/>
        <v>119.60000000000001</v>
      </c>
    </row>
    <row r="62" spans="1:6" ht="15" customHeight="1">
      <c r="A62" s="24" t="s">
        <v>29</v>
      </c>
      <c r="B62" s="20">
        <v>39366</v>
      </c>
      <c r="C62" s="21" t="s">
        <v>5</v>
      </c>
      <c r="D62" s="22">
        <v>1.96</v>
      </c>
      <c r="E62" s="23">
        <v>50</v>
      </c>
      <c r="F62" s="25">
        <f t="shared" si="4"/>
        <v>98</v>
      </c>
    </row>
    <row r="63" spans="1:6" ht="15" customHeight="1">
      <c r="A63" s="24" t="s">
        <v>31</v>
      </c>
      <c r="B63" s="20">
        <v>39366</v>
      </c>
      <c r="C63" s="21" t="s">
        <v>5</v>
      </c>
      <c r="D63" s="22">
        <v>1.96</v>
      </c>
      <c r="E63" s="23">
        <v>100</v>
      </c>
      <c r="F63" s="25">
        <f t="shared" si="4"/>
        <v>196</v>
      </c>
    </row>
    <row r="64" spans="1:6" ht="15" customHeight="1">
      <c r="A64" s="24" t="s">
        <v>31</v>
      </c>
      <c r="B64" s="20">
        <v>39367</v>
      </c>
      <c r="C64" s="21" t="s">
        <v>3</v>
      </c>
      <c r="D64" s="22">
        <v>2.0699999999999998</v>
      </c>
      <c r="E64" s="23">
        <v>43</v>
      </c>
      <c r="F64" s="25">
        <f t="shared" si="4"/>
        <v>89.009999999999991</v>
      </c>
    </row>
    <row r="65" spans="1:7" ht="15" customHeight="1">
      <c r="A65" s="24" t="s">
        <v>29</v>
      </c>
      <c r="B65" s="20">
        <v>39367</v>
      </c>
      <c r="C65" s="21" t="s">
        <v>6</v>
      </c>
      <c r="D65" s="22">
        <v>2.7</v>
      </c>
      <c r="E65" s="23">
        <v>89</v>
      </c>
      <c r="F65" s="25">
        <f t="shared" si="4"/>
        <v>240.3</v>
      </c>
    </row>
    <row r="66" spans="1:7" ht="15" customHeight="1">
      <c r="A66" s="24" t="s">
        <v>32</v>
      </c>
      <c r="B66" s="20">
        <v>39367</v>
      </c>
      <c r="C66" s="21" t="s">
        <v>6</v>
      </c>
      <c r="D66" s="22">
        <v>2.7</v>
      </c>
      <c r="E66" s="23">
        <v>80</v>
      </c>
      <c r="F66" s="25">
        <f t="shared" si="4"/>
        <v>216</v>
      </c>
    </row>
    <row r="67" spans="1:7" ht="15" customHeight="1">
      <c r="A67" s="24" t="s">
        <v>32</v>
      </c>
      <c r="B67" s="20">
        <v>39367</v>
      </c>
      <c r="C67" s="21" t="s">
        <v>9</v>
      </c>
      <c r="D67" s="22">
        <v>4.43</v>
      </c>
      <c r="E67" s="23">
        <v>138</v>
      </c>
      <c r="F67" s="25">
        <f t="shared" si="4"/>
        <v>611.33999999999992</v>
      </c>
    </row>
    <row r="68" spans="1:7" ht="15" customHeight="1">
      <c r="A68" s="24" t="s">
        <v>32</v>
      </c>
      <c r="B68" s="20">
        <v>39367</v>
      </c>
      <c r="C68" s="21" t="s">
        <v>8</v>
      </c>
      <c r="D68" s="22">
        <v>5.75</v>
      </c>
      <c r="E68" s="23">
        <v>155</v>
      </c>
      <c r="F68" s="25">
        <f t="shared" ref="F68:F73" si="5">D68*E68</f>
        <v>891.25</v>
      </c>
    </row>
    <row r="69" spans="1:7" ht="15" customHeight="1">
      <c r="A69" s="24" t="s">
        <v>30</v>
      </c>
      <c r="B69" s="20">
        <v>39367</v>
      </c>
      <c r="C69" s="21" t="s">
        <v>10</v>
      </c>
      <c r="D69" s="22">
        <v>7.64</v>
      </c>
      <c r="E69" s="23">
        <v>125</v>
      </c>
      <c r="F69" s="25">
        <f t="shared" si="5"/>
        <v>955</v>
      </c>
    </row>
    <row r="70" spans="1:7" ht="15" customHeight="1">
      <c r="A70" s="24" t="s">
        <v>29</v>
      </c>
      <c r="B70" s="20">
        <v>39367</v>
      </c>
      <c r="C70" s="21" t="s">
        <v>4</v>
      </c>
      <c r="D70" s="22">
        <v>1.84</v>
      </c>
      <c r="E70" s="23">
        <v>47</v>
      </c>
      <c r="F70" s="25">
        <f t="shared" si="5"/>
        <v>86.48</v>
      </c>
    </row>
    <row r="71" spans="1:7" ht="15" customHeight="1">
      <c r="A71" s="24" t="s">
        <v>31</v>
      </c>
      <c r="B71" s="20">
        <v>39367</v>
      </c>
      <c r="C71" s="21" t="s">
        <v>7</v>
      </c>
      <c r="D71" s="22">
        <v>5.52</v>
      </c>
      <c r="E71" s="23">
        <v>89</v>
      </c>
      <c r="F71" s="25">
        <f t="shared" si="5"/>
        <v>491.28</v>
      </c>
    </row>
    <row r="72" spans="1:7" ht="15" customHeight="1">
      <c r="A72" s="24" t="s">
        <v>31</v>
      </c>
      <c r="B72" s="20">
        <v>39367</v>
      </c>
      <c r="C72" s="21" t="s">
        <v>5</v>
      </c>
      <c r="D72" s="22">
        <v>1.96</v>
      </c>
      <c r="E72" s="23">
        <v>188</v>
      </c>
      <c r="F72" s="25">
        <f t="shared" si="5"/>
        <v>368.48</v>
      </c>
    </row>
    <row r="73" spans="1:7" ht="15" customHeight="1">
      <c r="A73" s="26" t="s">
        <v>30</v>
      </c>
      <c r="B73" s="27">
        <v>39367</v>
      </c>
      <c r="C73" s="28" t="s">
        <v>5</v>
      </c>
      <c r="D73" s="29">
        <v>1.96</v>
      </c>
      <c r="E73" s="30">
        <v>187</v>
      </c>
      <c r="F73" s="31">
        <f t="shared" si="5"/>
        <v>366.52</v>
      </c>
    </row>
    <row r="75" spans="1:7">
      <c r="D75" s="54"/>
      <c r="E75" s="54"/>
      <c r="F75" s="54"/>
      <c r="G75" s="54"/>
    </row>
  </sheetData>
  <mergeCells count="3">
    <mergeCell ref="A1:H1"/>
    <mergeCell ref="D75:E75"/>
    <mergeCell ref="F75:G7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76"/>
  <sheetViews>
    <sheetView workbookViewId="0">
      <selection activeCell="H14" sqref="H14"/>
    </sheetView>
  </sheetViews>
  <sheetFormatPr defaultRowHeight="12.75" outlineLevelRow="2"/>
  <cols>
    <col min="1" max="1" width="13.42578125" customWidth="1"/>
    <col min="2" max="2" width="10.28515625" customWidth="1"/>
    <col min="5" max="5" width="9.85546875" customWidth="1"/>
    <col min="6" max="6" width="11" customWidth="1"/>
    <col min="8" max="8" width="15.28515625" customWidth="1"/>
    <col min="9" max="9" width="16.85546875" customWidth="1"/>
    <col min="10" max="10" width="17" bestFit="1" customWidth="1"/>
    <col min="11" max="15" width="8.140625" customWidth="1"/>
    <col min="16" max="16" width="13.28515625" customWidth="1"/>
    <col min="17" max="17" width="11.7109375" bestFit="1" customWidth="1"/>
  </cols>
  <sheetData>
    <row r="1" spans="1:16" ht="12.75" customHeight="1">
      <c r="A1" s="32" t="s">
        <v>27</v>
      </c>
      <c r="B1" s="33" t="s">
        <v>28</v>
      </c>
      <c r="C1" s="34" t="s">
        <v>0</v>
      </c>
      <c r="D1" s="35" t="s">
        <v>23</v>
      </c>
      <c r="E1" s="34" t="s">
        <v>2</v>
      </c>
      <c r="F1" s="36" t="s">
        <v>24</v>
      </c>
    </row>
    <row r="2" spans="1:16" outlineLevel="2">
      <c r="A2" s="24" t="s">
        <v>29</v>
      </c>
      <c r="B2" s="20">
        <v>39361</v>
      </c>
      <c r="C2" s="21" t="s">
        <v>3</v>
      </c>
      <c r="D2" s="22">
        <v>2.0699999999999998</v>
      </c>
      <c r="E2" s="23">
        <v>56</v>
      </c>
      <c r="F2" s="25">
        <f t="shared" ref="F2:F34" si="0">D2*E2</f>
        <v>115.91999999999999</v>
      </c>
    </row>
    <row r="3" spans="1:16" outlineLevel="2">
      <c r="A3" s="24" t="s">
        <v>29</v>
      </c>
      <c r="B3" s="20">
        <v>39361</v>
      </c>
      <c r="C3" s="21" t="s">
        <v>4</v>
      </c>
      <c r="D3" s="22">
        <v>1.84</v>
      </c>
      <c r="E3" s="23">
        <v>106</v>
      </c>
      <c r="F3" s="25">
        <f t="shared" si="0"/>
        <v>195.04000000000002</v>
      </c>
      <c r="H3" s="39" t="s">
        <v>33</v>
      </c>
      <c r="I3" s="39" t="s">
        <v>34</v>
      </c>
    </row>
    <row r="4" spans="1:16" outlineLevel="2">
      <c r="A4" s="24" t="s">
        <v>29</v>
      </c>
      <c r="B4" s="20">
        <v>39362</v>
      </c>
      <c r="C4" s="21" t="s">
        <v>3</v>
      </c>
      <c r="D4" s="22">
        <v>2.0699999999999998</v>
      </c>
      <c r="E4" s="23">
        <v>162</v>
      </c>
      <c r="F4" s="25">
        <f t="shared" si="0"/>
        <v>335.34</v>
      </c>
      <c r="H4" s="39" t="s">
        <v>35</v>
      </c>
      <c r="I4" s="18">
        <v>39361</v>
      </c>
      <c r="J4" s="18">
        <v>39362</v>
      </c>
      <c r="K4" s="18">
        <v>39363</v>
      </c>
      <c r="L4" s="18">
        <v>39364</v>
      </c>
      <c r="M4" s="18">
        <v>39365</v>
      </c>
      <c r="N4" s="18">
        <v>39366</v>
      </c>
      <c r="O4" s="18">
        <v>39367</v>
      </c>
      <c r="P4" s="18" t="s">
        <v>36</v>
      </c>
    </row>
    <row r="5" spans="1:16" outlineLevel="2">
      <c r="A5" s="24" t="s">
        <v>29</v>
      </c>
      <c r="B5" s="20">
        <v>39362</v>
      </c>
      <c r="C5" s="21" t="s">
        <v>7</v>
      </c>
      <c r="D5" s="22">
        <v>5.52</v>
      </c>
      <c r="E5" s="23">
        <v>78</v>
      </c>
      <c r="F5" s="25">
        <f t="shared" si="0"/>
        <v>430.55999999999995</v>
      </c>
      <c r="H5" s="37" t="s">
        <v>29</v>
      </c>
      <c r="I5" s="38">
        <v>162</v>
      </c>
      <c r="J5" s="38">
        <v>240</v>
      </c>
      <c r="K5" s="38">
        <v>295</v>
      </c>
      <c r="L5" s="38">
        <v>141</v>
      </c>
      <c r="M5" s="38">
        <v>212</v>
      </c>
      <c r="N5" s="38">
        <v>201</v>
      </c>
      <c r="O5" s="38">
        <v>136</v>
      </c>
      <c r="P5" s="38">
        <v>1387</v>
      </c>
    </row>
    <row r="6" spans="1:16" outlineLevel="2">
      <c r="A6" s="24" t="s">
        <v>29</v>
      </c>
      <c r="B6" s="20">
        <v>39363</v>
      </c>
      <c r="C6" s="21" t="s">
        <v>3</v>
      </c>
      <c r="D6" s="22">
        <v>2.0699999999999998</v>
      </c>
      <c r="E6" s="23">
        <v>118</v>
      </c>
      <c r="F6" s="25">
        <f t="shared" si="0"/>
        <v>244.26</v>
      </c>
      <c r="H6" s="37" t="s">
        <v>31</v>
      </c>
      <c r="I6" s="38">
        <v>286</v>
      </c>
      <c r="J6" s="38">
        <v>173</v>
      </c>
      <c r="K6" s="38">
        <v>102</v>
      </c>
      <c r="L6" s="38">
        <v>323</v>
      </c>
      <c r="M6" s="38">
        <v>383</v>
      </c>
      <c r="N6" s="38">
        <v>247</v>
      </c>
      <c r="O6" s="38">
        <v>320</v>
      </c>
      <c r="P6" s="38">
        <v>1834</v>
      </c>
    </row>
    <row r="7" spans="1:16" outlineLevel="2">
      <c r="A7" s="24" t="s">
        <v>29</v>
      </c>
      <c r="B7" s="20">
        <v>39363</v>
      </c>
      <c r="C7" s="21" t="s">
        <v>10</v>
      </c>
      <c r="D7" s="22">
        <v>7.64</v>
      </c>
      <c r="E7" s="23">
        <v>90</v>
      </c>
      <c r="F7" s="25">
        <f t="shared" si="0"/>
        <v>687.6</v>
      </c>
      <c r="H7" s="37" t="s">
        <v>30</v>
      </c>
      <c r="I7" s="38">
        <v>411</v>
      </c>
      <c r="J7" s="38">
        <v>170</v>
      </c>
      <c r="K7" s="38">
        <v>398</v>
      </c>
      <c r="L7" s="38">
        <v>283</v>
      </c>
      <c r="M7" s="38">
        <v>220</v>
      </c>
      <c r="N7" s="38">
        <v>402</v>
      </c>
      <c r="O7" s="38">
        <v>312</v>
      </c>
      <c r="P7" s="38">
        <v>2196</v>
      </c>
    </row>
    <row r="8" spans="1:16" outlineLevel="2">
      <c r="A8" s="24" t="s">
        <v>29</v>
      </c>
      <c r="B8" s="20">
        <v>39363</v>
      </c>
      <c r="C8" s="21" t="s">
        <v>5</v>
      </c>
      <c r="D8" s="22">
        <v>1.96</v>
      </c>
      <c r="E8" s="23">
        <v>87</v>
      </c>
      <c r="F8" s="25">
        <f t="shared" si="0"/>
        <v>170.52</v>
      </c>
      <c r="H8" s="37" t="s">
        <v>32</v>
      </c>
      <c r="I8" s="38">
        <v>268</v>
      </c>
      <c r="J8" s="38">
        <v>603</v>
      </c>
      <c r="K8" s="38">
        <v>215</v>
      </c>
      <c r="L8" s="38">
        <v>124</v>
      </c>
      <c r="M8" s="38">
        <v>123</v>
      </c>
      <c r="N8" s="38">
        <v>325</v>
      </c>
      <c r="O8" s="38">
        <v>373</v>
      </c>
      <c r="P8" s="38">
        <v>2031</v>
      </c>
    </row>
    <row r="9" spans="1:16" outlineLevel="2">
      <c r="A9" s="24" t="s">
        <v>29</v>
      </c>
      <c r="B9" s="20">
        <v>39364</v>
      </c>
      <c r="C9" s="21" t="s">
        <v>3</v>
      </c>
      <c r="D9" s="22">
        <v>2.0699999999999998</v>
      </c>
      <c r="E9" s="23">
        <v>90</v>
      </c>
      <c r="F9" s="25">
        <f t="shared" si="0"/>
        <v>186.29999999999998</v>
      </c>
      <c r="H9" s="37" t="s">
        <v>36</v>
      </c>
      <c r="I9" s="38">
        <v>1127</v>
      </c>
      <c r="J9" s="38">
        <v>1186</v>
      </c>
      <c r="K9" s="38">
        <v>1010</v>
      </c>
      <c r="L9" s="38">
        <v>871</v>
      </c>
      <c r="M9" s="38">
        <v>938</v>
      </c>
      <c r="N9" s="38">
        <v>1175</v>
      </c>
      <c r="O9" s="38">
        <v>1141</v>
      </c>
      <c r="P9" s="38">
        <v>7448</v>
      </c>
    </row>
    <row r="10" spans="1:16" outlineLevel="2">
      <c r="A10" s="24" t="s">
        <v>29</v>
      </c>
      <c r="B10" s="20">
        <v>39364</v>
      </c>
      <c r="C10" s="21" t="s">
        <v>8</v>
      </c>
      <c r="D10" s="22">
        <v>5.75</v>
      </c>
      <c r="E10" s="23">
        <v>51</v>
      </c>
      <c r="F10" s="25">
        <f t="shared" si="0"/>
        <v>293.25</v>
      </c>
    </row>
    <row r="11" spans="1:16" outlineLevel="2">
      <c r="A11" s="24" t="s">
        <v>29</v>
      </c>
      <c r="B11" s="20">
        <v>39365</v>
      </c>
      <c r="C11" s="21" t="s">
        <v>9</v>
      </c>
      <c r="D11" s="22">
        <v>4.43</v>
      </c>
      <c r="E11" s="23">
        <v>89</v>
      </c>
      <c r="F11" s="25">
        <f t="shared" si="0"/>
        <v>394.27</v>
      </c>
      <c r="H11" s="40"/>
      <c r="I11" s="40"/>
      <c r="J11" s="40"/>
    </row>
    <row r="12" spans="1:16" outlineLevel="2">
      <c r="A12" s="24" t="s">
        <v>29</v>
      </c>
      <c r="B12" s="20">
        <v>39365</v>
      </c>
      <c r="C12" s="21" t="s">
        <v>8</v>
      </c>
      <c r="D12" s="22">
        <v>5.75</v>
      </c>
      <c r="E12" s="23">
        <v>47</v>
      </c>
      <c r="F12" s="25">
        <f t="shared" si="0"/>
        <v>270.25</v>
      </c>
      <c r="H12" s="40"/>
      <c r="I12" s="46"/>
      <c r="J12" s="40"/>
    </row>
    <row r="13" spans="1:16" outlineLevel="2">
      <c r="A13" s="24" t="s">
        <v>29</v>
      </c>
      <c r="B13" s="20">
        <v>39365</v>
      </c>
      <c r="C13" s="21" t="s">
        <v>7</v>
      </c>
      <c r="D13" s="22">
        <v>5.52</v>
      </c>
      <c r="E13" s="23">
        <v>76</v>
      </c>
      <c r="F13" s="25">
        <f t="shared" si="0"/>
        <v>419.52</v>
      </c>
      <c r="H13" s="40"/>
      <c r="I13" s="46"/>
      <c r="J13" s="40"/>
    </row>
    <row r="14" spans="1:16" outlineLevel="2">
      <c r="A14" s="24" t="s">
        <v>29</v>
      </c>
      <c r="B14" s="20">
        <v>39366</v>
      </c>
      <c r="C14" s="21" t="s">
        <v>8</v>
      </c>
      <c r="D14" s="22">
        <v>5.75</v>
      </c>
      <c r="E14" s="23">
        <v>151</v>
      </c>
      <c r="F14" s="25">
        <f t="shared" si="0"/>
        <v>868.25</v>
      </c>
      <c r="H14" s="40"/>
      <c r="I14" s="46"/>
      <c r="J14" s="40"/>
    </row>
    <row r="15" spans="1:16" outlineLevel="2">
      <c r="A15" s="24" t="s">
        <v>29</v>
      </c>
      <c r="B15" s="20">
        <v>39366</v>
      </c>
      <c r="C15" s="21" t="s">
        <v>5</v>
      </c>
      <c r="D15" s="22">
        <v>1.96</v>
      </c>
      <c r="E15" s="23">
        <v>50</v>
      </c>
      <c r="F15" s="25">
        <f t="shared" si="0"/>
        <v>98</v>
      </c>
      <c r="H15" s="40"/>
      <c r="I15" s="46"/>
      <c r="J15" s="40"/>
    </row>
    <row r="16" spans="1:16" outlineLevel="2">
      <c r="A16" s="24" t="s">
        <v>29</v>
      </c>
      <c r="B16" s="20">
        <v>39367</v>
      </c>
      <c r="C16" s="21" t="s">
        <v>6</v>
      </c>
      <c r="D16" s="22">
        <v>2.7</v>
      </c>
      <c r="E16" s="23">
        <v>89</v>
      </c>
      <c r="F16" s="25">
        <f t="shared" si="0"/>
        <v>240.3</v>
      </c>
      <c r="H16" s="40"/>
      <c r="I16" s="40"/>
      <c r="J16" s="40"/>
    </row>
    <row r="17" spans="1:6" outlineLevel="2">
      <c r="A17" s="24" t="s">
        <v>29</v>
      </c>
      <c r="B17" s="20">
        <v>39367</v>
      </c>
      <c r="C17" s="21" t="s">
        <v>4</v>
      </c>
      <c r="D17" s="22">
        <v>1.84</v>
      </c>
      <c r="E17" s="23">
        <v>47</v>
      </c>
      <c r="F17" s="25">
        <f t="shared" si="0"/>
        <v>86.48</v>
      </c>
    </row>
    <row r="18" spans="1:6" outlineLevel="1">
      <c r="A18" s="41" t="s">
        <v>37</v>
      </c>
      <c r="B18" s="20"/>
      <c r="C18" s="21"/>
      <c r="D18" s="22"/>
      <c r="E18" s="23"/>
      <c r="F18" s="25">
        <f>SUBTOTAL(9,F2:F17)</f>
        <v>5035.8599999999997</v>
      </c>
    </row>
    <row r="19" spans="1:6" outlineLevel="2">
      <c r="A19" s="24" t="s">
        <v>31</v>
      </c>
      <c r="B19" s="20">
        <v>39361</v>
      </c>
      <c r="C19" s="21" t="s">
        <v>3</v>
      </c>
      <c r="D19" s="22">
        <v>2.0699999999999998</v>
      </c>
      <c r="E19" s="23">
        <v>45</v>
      </c>
      <c r="F19" s="25">
        <f t="shared" si="0"/>
        <v>93.149999999999991</v>
      </c>
    </row>
    <row r="20" spans="1:6" outlineLevel="2">
      <c r="A20" s="24" t="s">
        <v>31</v>
      </c>
      <c r="B20" s="20">
        <v>39361</v>
      </c>
      <c r="C20" s="21" t="s">
        <v>6</v>
      </c>
      <c r="D20" s="22">
        <v>2.7</v>
      </c>
      <c r="E20" s="23">
        <v>174</v>
      </c>
      <c r="F20" s="25">
        <f t="shared" si="0"/>
        <v>469.8</v>
      </c>
    </row>
    <row r="21" spans="1:6" outlineLevel="2">
      <c r="A21" s="24" t="s">
        <v>31</v>
      </c>
      <c r="B21" s="20">
        <v>39361</v>
      </c>
      <c r="C21" s="21" t="s">
        <v>10</v>
      </c>
      <c r="D21" s="22">
        <v>7.64</v>
      </c>
      <c r="E21" s="23">
        <v>67</v>
      </c>
      <c r="F21" s="25">
        <f t="shared" si="0"/>
        <v>511.88</v>
      </c>
    </row>
    <row r="22" spans="1:6" outlineLevel="2">
      <c r="A22" s="24" t="s">
        <v>31</v>
      </c>
      <c r="B22" s="20">
        <v>39362</v>
      </c>
      <c r="C22" s="21" t="s">
        <v>8</v>
      </c>
      <c r="D22" s="22">
        <v>5.75</v>
      </c>
      <c r="E22" s="23">
        <v>78</v>
      </c>
      <c r="F22" s="25">
        <f t="shared" si="0"/>
        <v>448.5</v>
      </c>
    </row>
    <row r="23" spans="1:6" outlineLevel="2">
      <c r="A23" s="24" t="s">
        <v>31</v>
      </c>
      <c r="B23" s="20">
        <v>39362</v>
      </c>
      <c r="C23" s="21" t="s">
        <v>4</v>
      </c>
      <c r="D23" s="22">
        <v>1.84</v>
      </c>
      <c r="E23" s="23">
        <v>95</v>
      </c>
      <c r="F23" s="25">
        <f t="shared" si="0"/>
        <v>174.8</v>
      </c>
    </row>
    <row r="24" spans="1:6" outlineLevel="2">
      <c r="A24" s="24" t="s">
        <v>31</v>
      </c>
      <c r="B24" s="20">
        <v>39363</v>
      </c>
      <c r="C24" s="21" t="s">
        <v>6</v>
      </c>
      <c r="D24" s="22">
        <v>2.7</v>
      </c>
      <c r="E24" s="23">
        <v>50</v>
      </c>
      <c r="F24" s="25">
        <f t="shared" si="0"/>
        <v>135</v>
      </c>
    </row>
    <row r="25" spans="1:6" outlineLevel="2">
      <c r="A25" s="24" t="s">
        <v>31</v>
      </c>
      <c r="B25" s="20">
        <v>39363</v>
      </c>
      <c r="C25" s="21" t="s">
        <v>7</v>
      </c>
      <c r="D25" s="22">
        <v>5.52</v>
      </c>
      <c r="E25" s="23">
        <v>52</v>
      </c>
      <c r="F25" s="25">
        <f t="shared" si="0"/>
        <v>287.03999999999996</v>
      </c>
    </row>
    <row r="26" spans="1:6" outlineLevel="2">
      <c r="A26" s="24" t="s">
        <v>31</v>
      </c>
      <c r="B26" s="20">
        <v>39364</v>
      </c>
      <c r="C26" s="21" t="s">
        <v>6</v>
      </c>
      <c r="D26" s="22">
        <v>2.7</v>
      </c>
      <c r="E26" s="23">
        <v>69</v>
      </c>
      <c r="F26" s="25">
        <f t="shared" si="0"/>
        <v>186.3</v>
      </c>
    </row>
    <row r="27" spans="1:6" outlineLevel="2">
      <c r="A27" s="24" t="s">
        <v>31</v>
      </c>
      <c r="B27" s="20">
        <v>39364</v>
      </c>
      <c r="C27" s="21" t="s">
        <v>8</v>
      </c>
      <c r="D27" s="22">
        <v>5.75</v>
      </c>
      <c r="E27" s="23">
        <v>184</v>
      </c>
      <c r="F27" s="25">
        <f t="shared" si="0"/>
        <v>1058</v>
      </c>
    </row>
    <row r="28" spans="1:6" outlineLevel="2">
      <c r="A28" s="24" t="s">
        <v>31</v>
      </c>
      <c r="B28" s="20">
        <v>39364</v>
      </c>
      <c r="C28" s="21" t="s">
        <v>10</v>
      </c>
      <c r="D28" s="22">
        <v>7.64</v>
      </c>
      <c r="E28" s="23">
        <v>70</v>
      </c>
      <c r="F28" s="25">
        <f t="shared" si="0"/>
        <v>534.79999999999995</v>
      </c>
    </row>
    <row r="29" spans="1:6" outlineLevel="2">
      <c r="A29" s="24" t="s">
        <v>31</v>
      </c>
      <c r="B29" s="20">
        <v>39365</v>
      </c>
      <c r="C29" s="21" t="s">
        <v>3</v>
      </c>
      <c r="D29" s="22">
        <v>2.0699999999999998</v>
      </c>
      <c r="E29" s="23">
        <v>121</v>
      </c>
      <c r="F29" s="25">
        <f t="shared" si="0"/>
        <v>250.46999999999997</v>
      </c>
    </row>
    <row r="30" spans="1:6" outlineLevel="2">
      <c r="A30" s="24" t="s">
        <v>31</v>
      </c>
      <c r="B30" s="20">
        <v>39365</v>
      </c>
      <c r="C30" s="21" t="s">
        <v>6</v>
      </c>
      <c r="D30" s="22">
        <v>2.7</v>
      </c>
      <c r="E30" s="23">
        <v>54</v>
      </c>
      <c r="F30" s="25">
        <f t="shared" si="0"/>
        <v>145.80000000000001</v>
      </c>
    </row>
    <row r="31" spans="1:6" outlineLevel="2">
      <c r="A31" s="24" t="s">
        <v>31</v>
      </c>
      <c r="B31" s="20">
        <v>39365</v>
      </c>
      <c r="C31" s="21" t="s">
        <v>8</v>
      </c>
      <c r="D31" s="22">
        <v>5.75</v>
      </c>
      <c r="E31" s="23">
        <v>57</v>
      </c>
      <c r="F31" s="25">
        <f t="shared" si="0"/>
        <v>327.75</v>
      </c>
    </row>
    <row r="32" spans="1:6" outlineLevel="2">
      <c r="A32" s="24" t="s">
        <v>31</v>
      </c>
      <c r="B32" s="20">
        <v>39365</v>
      </c>
      <c r="C32" s="21" t="s">
        <v>10</v>
      </c>
      <c r="D32" s="22">
        <v>7.64</v>
      </c>
      <c r="E32" s="23">
        <v>151</v>
      </c>
      <c r="F32" s="25">
        <f t="shared" si="0"/>
        <v>1153.6399999999999</v>
      </c>
    </row>
    <row r="33" spans="1:6" outlineLevel="2">
      <c r="A33" s="24" t="s">
        <v>31</v>
      </c>
      <c r="B33" s="20">
        <v>39366</v>
      </c>
      <c r="C33" s="21" t="s">
        <v>10</v>
      </c>
      <c r="D33" s="22">
        <v>7.64</v>
      </c>
      <c r="E33" s="23">
        <v>82</v>
      </c>
      <c r="F33" s="25">
        <f t="shared" si="0"/>
        <v>626.48</v>
      </c>
    </row>
    <row r="34" spans="1:6" outlineLevel="2">
      <c r="A34" s="24" t="s">
        <v>31</v>
      </c>
      <c r="B34" s="20">
        <v>39366</v>
      </c>
      <c r="C34" s="21" t="s">
        <v>4</v>
      </c>
      <c r="D34" s="22">
        <v>1.84</v>
      </c>
      <c r="E34" s="23">
        <v>65</v>
      </c>
      <c r="F34" s="25">
        <f t="shared" si="0"/>
        <v>119.60000000000001</v>
      </c>
    </row>
    <row r="35" spans="1:6" outlineLevel="2">
      <c r="A35" s="24" t="s">
        <v>31</v>
      </c>
      <c r="B35" s="20">
        <v>39366</v>
      </c>
      <c r="C35" s="21" t="s">
        <v>5</v>
      </c>
      <c r="D35" s="22">
        <v>1.96</v>
      </c>
      <c r="E35" s="23">
        <v>100</v>
      </c>
      <c r="F35" s="25">
        <f t="shared" ref="F35:F68" si="1">D35*E35</f>
        <v>196</v>
      </c>
    </row>
    <row r="36" spans="1:6" outlineLevel="2">
      <c r="A36" s="24" t="s">
        <v>31</v>
      </c>
      <c r="B36" s="20">
        <v>39367</v>
      </c>
      <c r="C36" s="21" t="s">
        <v>3</v>
      </c>
      <c r="D36" s="22">
        <v>2.0699999999999998</v>
      </c>
      <c r="E36" s="23">
        <v>43</v>
      </c>
      <c r="F36" s="25">
        <f t="shared" si="1"/>
        <v>89.009999999999991</v>
      </c>
    </row>
    <row r="37" spans="1:6" outlineLevel="2">
      <c r="A37" s="24" t="s">
        <v>31</v>
      </c>
      <c r="B37" s="20">
        <v>39367</v>
      </c>
      <c r="C37" s="21" t="s">
        <v>7</v>
      </c>
      <c r="D37" s="22">
        <v>5.52</v>
      </c>
      <c r="E37" s="23">
        <v>89</v>
      </c>
      <c r="F37" s="25">
        <f t="shared" si="1"/>
        <v>491.28</v>
      </c>
    </row>
    <row r="38" spans="1:6" outlineLevel="2">
      <c r="A38" s="24" t="s">
        <v>31</v>
      </c>
      <c r="B38" s="20">
        <v>39367</v>
      </c>
      <c r="C38" s="21" t="s">
        <v>5</v>
      </c>
      <c r="D38" s="22">
        <v>1.96</v>
      </c>
      <c r="E38" s="23">
        <v>188</v>
      </c>
      <c r="F38" s="25">
        <f t="shared" si="1"/>
        <v>368.48</v>
      </c>
    </row>
    <row r="39" spans="1:6" outlineLevel="1">
      <c r="A39" s="42" t="s">
        <v>38</v>
      </c>
      <c r="B39" s="20"/>
      <c r="C39" s="21"/>
      <c r="D39" s="22"/>
      <c r="E39" s="23"/>
      <c r="F39" s="25">
        <f>SUBTOTAL(9,F19:F38)</f>
        <v>7667.7800000000007</v>
      </c>
    </row>
    <row r="40" spans="1:6" outlineLevel="2">
      <c r="A40" s="24" t="s">
        <v>30</v>
      </c>
      <c r="B40" s="20">
        <v>39361</v>
      </c>
      <c r="C40" s="21" t="s">
        <v>3</v>
      </c>
      <c r="D40" s="22">
        <v>2.0699999999999998</v>
      </c>
      <c r="E40" s="23">
        <v>53</v>
      </c>
      <c r="F40" s="25">
        <f t="shared" si="1"/>
        <v>109.71</v>
      </c>
    </row>
    <row r="41" spans="1:6" outlineLevel="2">
      <c r="A41" s="24" t="s">
        <v>30</v>
      </c>
      <c r="B41" s="20">
        <v>39361</v>
      </c>
      <c r="C41" s="21" t="s">
        <v>9</v>
      </c>
      <c r="D41" s="22">
        <v>4.43</v>
      </c>
      <c r="E41" s="23">
        <v>189</v>
      </c>
      <c r="F41" s="25">
        <f t="shared" si="1"/>
        <v>837.27</v>
      </c>
    </row>
    <row r="42" spans="1:6" outlineLevel="2">
      <c r="A42" s="24" t="s">
        <v>30</v>
      </c>
      <c r="B42" s="20">
        <v>39361</v>
      </c>
      <c r="C42" s="21" t="s">
        <v>5</v>
      </c>
      <c r="D42" s="22">
        <v>1.96</v>
      </c>
      <c r="E42" s="23">
        <v>169</v>
      </c>
      <c r="F42" s="25">
        <f t="shared" si="1"/>
        <v>331.24</v>
      </c>
    </row>
    <row r="43" spans="1:6" outlineLevel="2">
      <c r="A43" s="24" t="s">
        <v>30</v>
      </c>
      <c r="B43" s="20">
        <v>39362</v>
      </c>
      <c r="C43" s="21" t="s">
        <v>9</v>
      </c>
      <c r="D43" s="22">
        <v>4.43</v>
      </c>
      <c r="E43" s="23">
        <v>66</v>
      </c>
      <c r="F43" s="25">
        <f t="shared" si="1"/>
        <v>292.38</v>
      </c>
    </row>
    <row r="44" spans="1:6" outlineLevel="2">
      <c r="A44" s="24" t="s">
        <v>30</v>
      </c>
      <c r="B44" s="20">
        <v>39362</v>
      </c>
      <c r="C44" s="21" t="s">
        <v>5</v>
      </c>
      <c r="D44" s="22">
        <v>1.96</v>
      </c>
      <c r="E44" s="23">
        <v>104</v>
      </c>
      <c r="F44" s="25">
        <f t="shared" si="1"/>
        <v>203.84</v>
      </c>
    </row>
    <row r="45" spans="1:6" outlineLevel="2">
      <c r="A45" s="24" t="s">
        <v>30</v>
      </c>
      <c r="B45" s="20">
        <v>39363</v>
      </c>
      <c r="C45" s="21" t="s">
        <v>8</v>
      </c>
      <c r="D45" s="22">
        <v>5.75</v>
      </c>
      <c r="E45" s="23">
        <v>181</v>
      </c>
      <c r="F45" s="25">
        <f t="shared" si="1"/>
        <v>1040.75</v>
      </c>
    </row>
    <row r="46" spans="1:6" outlineLevel="2">
      <c r="A46" s="24" t="s">
        <v>30</v>
      </c>
      <c r="B46" s="20">
        <v>39363</v>
      </c>
      <c r="C46" s="21" t="s">
        <v>4</v>
      </c>
      <c r="D46" s="22">
        <v>1.84</v>
      </c>
      <c r="E46" s="23">
        <v>120</v>
      </c>
      <c r="F46" s="25">
        <f t="shared" si="1"/>
        <v>220.8</v>
      </c>
    </row>
    <row r="47" spans="1:6" outlineLevel="2">
      <c r="A47" s="24" t="s">
        <v>30</v>
      </c>
      <c r="B47" s="20">
        <v>39363</v>
      </c>
      <c r="C47" s="21" t="s">
        <v>4</v>
      </c>
      <c r="D47" s="22">
        <v>1.84</v>
      </c>
      <c r="E47" s="23">
        <v>97</v>
      </c>
      <c r="F47" s="25">
        <f t="shared" si="1"/>
        <v>178.48000000000002</v>
      </c>
    </row>
    <row r="48" spans="1:6" outlineLevel="2">
      <c r="A48" s="24" t="s">
        <v>30</v>
      </c>
      <c r="B48" s="20">
        <v>39364</v>
      </c>
      <c r="C48" s="21" t="s">
        <v>4</v>
      </c>
      <c r="D48" s="22">
        <v>1.84</v>
      </c>
      <c r="E48" s="23">
        <v>65</v>
      </c>
      <c r="F48" s="25">
        <f t="shared" si="1"/>
        <v>119.60000000000001</v>
      </c>
    </row>
    <row r="49" spans="1:6" outlineLevel="2">
      <c r="A49" s="24" t="s">
        <v>30</v>
      </c>
      <c r="B49" s="20">
        <v>39364</v>
      </c>
      <c r="C49" s="21" t="s">
        <v>7</v>
      </c>
      <c r="D49" s="22">
        <v>5.52</v>
      </c>
      <c r="E49" s="23">
        <v>40</v>
      </c>
      <c r="F49" s="25">
        <f t="shared" si="1"/>
        <v>220.79999999999998</v>
      </c>
    </row>
    <row r="50" spans="1:6" outlineLevel="2">
      <c r="A50" s="24" t="s">
        <v>30</v>
      </c>
      <c r="B50" s="20">
        <v>39364</v>
      </c>
      <c r="C50" s="21" t="s">
        <v>5</v>
      </c>
      <c r="D50" s="22">
        <v>1.96</v>
      </c>
      <c r="E50" s="23">
        <v>178</v>
      </c>
      <c r="F50" s="25">
        <f t="shared" si="1"/>
        <v>348.88</v>
      </c>
    </row>
    <row r="51" spans="1:6" outlineLevel="2">
      <c r="A51" s="24" t="s">
        <v>30</v>
      </c>
      <c r="B51" s="20">
        <v>39365</v>
      </c>
      <c r="C51" s="21" t="s">
        <v>4</v>
      </c>
      <c r="D51" s="22">
        <v>1.84</v>
      </c>
      <c r="E51" s="23">
        <v>102</v>
      </c>
      <c r="F51" s="25">
        <f t="shared" si="1"/>
        <v>187.68</v>
      </c>
    </row>
    <row r="52" spans="1:6" outlineLevel="2">
      <c r="A52" s="24" t="s">
        <v>30</v>
      </c>
      <c r="B52" s="20">
        <v>39365</v>
      </c>
      <c r="C52" s="21" t="s">
        <v>5</v>
      </c>
      <c r="D52" s="22">
        <v>1.96</v>
      </c>
      <c r="E52" s="23">
        <v>118</v>
      </c>
      <c r="F52" s="25">
        <f t="shared" si="1"/>
        <v>231.28</v>
      </c>
    </row>
    <row r="53" spans="1:6" outlineLevel="2">
      <c r="A53" s="24" t="s">
        <v>30</v>
      </c>
      <c r="B53" s="20">
        <v>39366</v>
      </c>
      <c r="C53" s="21" t="s">
        <v>3</v>
      </c>
      <c r="D53" s="22">
        <v>2.0699999999999998</v>
      </c>
      <c r="E53" s="23">
        <v>187</v>
      </c>
      <c r="F53" s="25">
        <f t="shared" si="1"/>
        <v>387.09</v>
      </c>
    </row>
    <row r="54" spans="1:6" outlineLevel="2">
      <c r="A54" s="24" t="s">
        <v>30</v>
      </c>
      <c r="B54" s="20">
        <v>39366</v>
      </c>
      <c r="C54" s="21" t="s">
        <v>6</v>
      </c>
      <c r="D54" s="22">
        <v>2.7</v>
      </c>
      <c r="E54" s="23">
        <v>67</v>
      </c>
      <c r="F54" s="25">
        <f t="shared" si="1"/>
        <v>180.9</v>
      </c>
    </row>
    <row r="55" spans="1:6" outlineLevel="2">
      <c r="A55" s="24" t="s">
        <v>30</v>
      </c>
      <c r="B55" s="20">
        <v>39366</v>
      </c>
      <c r="C55" s="21" t="s">
        <v>9</v>
      </c>
      <c r="D55" s="22">
        <v>4.43</v>
      </c>
      <c r="E55" s="23">
        <v>148</v>
      </c>
      <c r="F55" s="25">
        <f t="shared" si="1"/>
        <v>655.64</v>
      </c>
    </row>
    <row r="56" spans="1:6" outlineLevel="2">
      <c r="A56" s="24" t="s">
        <v>30</v>
      </c>
      <c r="B56" s="20">
        <v>39367</v>
      </c>
      <c r="C56" s="21" t="s">
        <v>10</v>
      </c>
      <c r="D56" s="22">
        <v>7.64</v>
      </c>
      <c r="E56" s="23">
        <v>125</v>
      </c>
      <c r="F56" s="25">
        <f t="shared" si="1"/>
        <v>955</v>
      </c>
    </row>
    <row r="57" spans="1:6" outlineLevel="2">
      <c r="A57" s="24" t="s">
        <v>30</v>
      </c>
      <c r="B57" s="20">
        <v>39367</v>
      </c>
      <c r="C57" s="21" t="s">
        <v>5</v>
      </c>
      <c r="D57" s="22">
        <v>1.96</v>
      </c>
      <c r="E57" s="23">
        <v>187</v>
      </c>
      <c r="F57" s="25">
        <f t="shared" si="1"/>
        <v>366.52</v>
      </c>
    </row>
    <row r="58" spans="1:6" outlineLevel="1">
      <c r="A58" s="42" t="s">
        <v>39</v>
      </c>
      <c r="B58" s="20"/>
      <c r="C58" s="21"/>
      <c r="D58" s="22"/>
      <c r="E58" s="23"/>
      <c r="F58" s="25">
        <f>SUBTOTAL(9,F40:F57)</f>
        <v>6867.8600000000006</v>
      </c>
    </row>
    <row r="59" spans="1:6" outlineLevel="2">
      <c r="A59" s="24" t="s">
        <v>32</v>
      </c>
      <c r="B59" s="20">
        <v>39361</v>
      </c>
      <c r="C59" s="21" t="s">
        <v>8</v>
      </c>
      <c r="D59" s="22">
        <v>5.75</v>
      </c>
      <c r="E59" s="23">
        <v>147</v>
      </c>
      <c r="F59" s="25">
        <f t="shared" si="1"/>
        <v>845.25</v>
      </c>
    </row>
    <row r="60" spans="1:6" outlineLevel="2">
      <c r="A60" s="24" t="s">
        <v>32</v>
      </c>
      <c r="B60" s="20">
        <v>39361</v>
      </c>
      <c r="C60" s="21" t="s">
        <v>7</v>
      </c>
      <c r="D60" s="22">
        <v>5.52</v>
      </c>
      <c r="E60" s="23">
        <v>121</v>
      </c>
      <c r="F60" s="25">
        <f t="shared" si="1"/>
        <v>667.92</v>
      </c>
    </row>
    <row r="61" spans="1:6" outlineLevel="2">
      <c r="A61" s="24" t="s">
        <v>32</v>
      </c>
      <c r="B61" s="20">
        <v>39362</v>
      </c>
      <c r="C61" s="21" t="s">
        <v>6</v>
      </c>
      <c r="D61" s="22">
        <v>2.7</v>
      </c>
      <c r="E61" s="23">
        <v>155</v>
      </c>
      <c r="F61" s="25">
        <f t="shared" si="1"/>
        <v>418.5</v>
      </c>
    </row>
    <row r="62" spans="1:6" outlineLevel="2">
      <c r="A62" s="24" t="s">
        <v>32</v>
      </c>
      <c r="B62" s="20">
        <v>39362</v>
      </c>
      <c r="C62" s="21" t="s">
        <v>9</v>
      </c>
      <c r="D62" s="22">
        <v>4.43</v>
      </c>
      <c r="E62" s="23">
        <v>110</v>
      </c>
      <c r="F62" s="25">
        <f t="shared" si="1"/>
        <v>487.29999999999995</v>
      </c>
    </row>
    <row r="63" spans="1:6" outlineLevel="2">
      <c r="A63" s="24" t="s">
        <v>32</v>
      </c>
      <c r="B63" s="20">
        <v>39362</v>
      </c>
      <c r="C63" s="21" t="s">
        <v>8</v>
      </c>
      <c r="D63" s="22">
        <v>5.75</v>
      </c>
      <c r="E63" s="23">
        <v>156</v>
      </c>
      <c r="F63" s="25">
        <f t="shared" si="1"/>
        <v>897</v>
      </c>
    </row>
    <row r="64" spans="1:6" outlineLevel="2">
      <c r="A64" s="24" t="s">
        <v>32</v>
      </c>
      <c r="B64" s="20">
        <v>39362</v>
      </c>
      <c r="C64" s="21" t="s">
        <v>10</v>
      </c>
      <c r="D64" s="22">
        <v>7.64</v>
      </c>
      <c r="E64" s="23">
        <v>182</v>
      </c>
      <c r="F64" s="25">
        <f t="shared" si="1"/>
        <v>1390.48</v>
      </c>
    </row>
    <row r="65" spans="1:6" outlineLevel="2">
      <c r="A65" s="24" t="s">
        <v>32</v>
      </c>
      <c r="B65" s="20">
        <v>39363</v>
      </c>
      <c r="C65" s="21" t="s">
        <v>9</v>
      </c>
      <c r="D65" s="22">
        <v>4.43</v>
      </c>
      <c r="E65" s="23">
        <v>139</v>
      </c>
      <c r="F65" s="25">
        <f t="shared" si="1"/>
        <v>615.77</v>
      </c>
    </row>
    <row r="66" spans="1:6" outlineLevel="2">
      <c r="A66" s="24" t="s">
        <v>32</v>
      </c>
      <c r="B66" s="20">
        <v>39363</v>
      </c>
      <c r="C66" s="21" t="s">
        <v>10</v>
      </c>
      <c r="D66" s="22">
        <v>7.64</v>
      </c>
      <c r="E66" s="23">
        <v>76</v>
      </c>
      <c r="F66" s="25">
        <f t="shared" si="1"/>
        <v>580.64</v>
      </c>
    </row>
    <row r="67" spans="1:6" outlineLevel="2">
      <c r="A67" s="24" t="s">
        <v>32</v>
      </c>
      <c r="B67" s="20">
        <v>39364</v>
      </c>
      <c r="C67" s="21" t="s">
        <v>6</v>
      </c>
      <c r="D67" s="22">
        <v>2.7</v>
      </c>
      <c r="E67" s="23">
        <v>75</v>
      </c>
      <c r="F67" s="25">
        <f t="shared" si="1"/>
        <v>202.5</v>
      </c>
    </row>
    <row r="68" spans="1:6" outlineLevel="2">
      <c r="A68" s="24" t="s">
        <v>32</v>
      </c>
      <c r="B68" s="20">
        <v>39364</v>
      </c>
      <c r="C68" s="21" t="s">
        <v>9</v>
      </c>
      <c r="D68" s="22">
        <v>4.43</v>
      </c>
      <c r="E68" s="23">
        <v>49</v>
      </c>
      <c r="F68" s="25">
        <f t="shared" si="1"/>
        <v>217.07</v>
      </c>
    </row>
    <row r="69" spans="1:6" outlineLevel="2">
      <c r="A69" s="24" t="s">
        <v>32</v>
      </c>
      <c r="B69" s="20">
        <v>39365</v>
      </c>
      <c r="C69" s="21" t="s">
        <v>9</v>
      </c>
      <c r="D69" s="22">
        <v>4.43</v>
      </c>
      <c r="E69" s="23">
        <v>123</v>
      </c>
      <c r="F69" s="25">
        <f t="shared" ref="F69:F74" si="2">D69*E69</f>
        <v>544.89</v>
      </c>
    </row>
    <row r="70" spans="1:6" outlineLevel="2">
      <c r="A70" s="24" t="s">
        <v>32</v>
      </c>
      <c r="B70" s="20">
        <v>39366</v>
      </c>
      <c r="C70" s="21" t="s">
        <v>9</v>
      </c>
      <c r="D70" s="22">
        <v>4.43</v>
      </c>
      <c r="E70" s="23">
        <v>170</v>
      </c>
      <c r="F70" s="25">
        <f t="shared" si="2"/>
        <v>753.09999999999991</v>
      </c>
    </row>
    <row r="71" spans="1:6" outlineLevel="2">
      <c r="A71" s="24" t="s">
        <v>32</v>
      </c>
      <c r="B71" s="20">
        <v>39366</v>
      </c>
      <c r="C71" s="21" t="s">
        <v>10</v>
      </c>
      <c r="D71" s="22">
        <v>7.64</v>
      </c>
      <c r="E71" s="23">
        <v>155</v>
      </c>
      <c r="F71" s="25">
        <f t="shared" si="2"/>
        <v>1184.2</v>
      </c>
    </row>
    <row r="72" spans="1:6" outlineLevel="2">
      <c r="A72" s="24" t="s">
        <v>32</v>
      </c>
      <c r="B72" s="20">
        <v>39367</v>
      </c>
      <c r="C72" s="21" t="s">
        <v>6</v>
      </c>
      <c r="D72" s="22">
        <v>2.7</v>
      </c>
      <c r="E72" s="23">
        <v>80</v>
      </c>
      <c r="F72" s="25">
        <f t="shared" si="2"/>
        <v>216</v>
      </c>
    </row>
    <row r="73" spans="1:6" outlineLevel="2">
      <c r="A73" s="24" t="s">
        <v>32</v>
      </c>
      <c r="B73" s="20">
        <v>39367</v>
      </c>
      <c r="C73" s="21" t="s">
        <v>9</v>
      </c>
      <c r="D73" s="22">
        <v>4.43</v>
      </c>
      <c r="E73" s="23">
        <v>138</v>
      </c>
      <c r="F73" s="25">
        <f t="shared" si="2"/>
        <v>611.33999999999992</v>
      </c>
    </row>
    <row r="74" spans="1:6" outlineLevel="2">
      <c r="A74" s="26" t="s">
        <v>32</v>
      </c>
      <c r="B74" s="27">
        <v>39367</v>
      </c>
      <c r="C74" s="28" t="s">
        <v>8</v>
      </c>
      <c r="D74" s="29">
        <v>5.75</v>
      </c>
      <c r="E74" s="30">
        <v>155</v>
      </c>
      <c r="F74" s="31">
        <f t="shared" si="2"/>
        <v>891.25</v>
      </c>
    </row>
    <row r="75" spans="1:6" outlineLevel="1">
      <c r="A75" s="43" t="s">
        <v>40</v>
      </c>
      <c r="B75" s="20"/>
      <c r="C75" s="21"/>
      <c r="D75" s="22"/>
      <c r="E75" s="23"/>
      <c r="F75" s="22">
        <f>SUBTOTAL(9,F59:F74)</f>
        <v>10523.210000000003</v>
      </c>
    </row>
    <row r="76" spans="1:6">
      <c r="A76" s="43" t="s">
        <v>36</v>
      </c>
      <c r="B76" s="20"/>
      <c r="C76" s="21"/>
      <c r="D76" s="22"/>
      <c r="E76" s="23"/>
      <c r="F76" s="22">
        <f>SUBTOTAL(9,F2:F74)</f>
        <v>30094.709999999992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80"/>
  <sheetViews>
    <sheetView tabSelected="1" topLeftCell="A31" workbookViewId="0">
      <selection activeCell="H15" sqref="H15"/>
    </sheetView>
  </sheetViews>
  <sheetFormatPr defaultRowHeight="12.75" outlineLevelRow="2"/>
  <cols>
    <col min="1" max="1" width="13.140625" customWidth="1"/>
    <col min="2" max="2" width="11" customWidth="1"/>
    <col min="6" max="6" width="11.28515625" customWidth="1"/>
    <col min="8" max="8" width="13.85546875" bestFit="1" customWidth="1"/>
    <col min="9" max="9" width="17" bestFit="1" customWidth="1"/>
    <col min="10" max="15" width="8.140625" customWidth="1"/>
    <col min="16" max="16" width="11.7109375" bestFit="1" customWidth="1"/>
  </cols>
  <sheetData>
    <row r="1" spans="1:16">
      <c r="A1" s="32" t="s">
        <v>27</v>
      </c>
      <c r="B1" s="33" t="s">
        <v>28</v>
      </c>
      <c r="C1" s="34" t="s">
        <v>0</v>
      </c>
      <c r="D1" s="35" t="s">
        <v>23</v>
      </c>
      <c r="E1" s="34" t="s">
        <v>2</v>
      </c>
      <c r="F1" s="36" t="s">
        <v>24</v>
      </c>
    </row>
    <row r="2" spans="1:16" outlineLevel="2">
      <c r="A2" s="24" t="s">
        <v>29</v>
      </c>
      <c r="B2" s="20">
        <v>39361</v>
      </c>
      <c r="C2" s="21" t="s">
        <v>3</v>
      </c>
      <c r="D2" s="22">
        <v>2.0699999999999998</v>
      </c>
      <c r="E2" s="23">
        <v>56</v>
      </c>
      <c r="F2" s="25">
        <f t="shared" ref="F2:F36" si="0">D2*E2</f>
        <v>115.91999999999999</v>
      </c>
      <c r="H2" s="39" t="s">
        <v>33</v>
      </c>
      <c r="I2" s="39" t="s">
        <v>34</v>
      </c>
    </row>
    <row r="3" spans="1:16" outlineLevel="2">
      <c r="A3" s="24" t="s">
        <v>31</v>
      </c>
      <c r="B3" s="20">
        <v>39361</v>
      </c>
      <c r="C3" s="21" t="s">
        <v>3</v>
      </c>
      <c r="D3" s="22">
        <v>2.0699999999999998</v>
      </c>
      <c r="E3" s="23">
        <v>45</v>
      </c>
      <c r="F3" s="25">
        <f t="shared" si="0"/>
        <v>93.149999999999991</v>
      </c>
      <c r="H3" s="39" t="s">
        <v>35</v>
      </c>
      <c r="I3" s="18">
        <v>39361</v>
      </c>
      <c r="J3" s="18">
        <v>39362</v>
      </c>
      <c r="K3" s="18">
        <v>39363</v>
      </c>
      <c r="L3" s="18">
        <v>39364</v>
      </c>
      <c r="M3" s="18">
        <v>39365</v>
      </c>
      <c r="N3" s="18">
        <v>39366</v>
      </c>
      <c r="O3" s="18">
        <v>39367</v>
      </c>
      <c r="P3" s="18" t="s">
        <v>36</v>
      </c>
    </row>
    <row r="4" spans="1:16" outlineLevel="2">
      <c r="A4" s="24" t="s">
        <v>30</v>
      </c>
      <c r="B4" s="20">
        <v>39361</v>
      </c>
      <c r="C4" s="21" t="s">
        <v>3</v>
      </c>
      <c r="D4" s="22">
        <v>2.0699999999999998</v>
      </c>
      <c r="E4" s="23">
        <v>53</v>
      </c>
      <c r="F4" s="25">
        <f t="shared" si="0"/>
        <v>109.71</v>
      </c>
      <c r="H4" s="37" t="s">
        <v>3</v>
      </c>
      <c r="I4" s="38">
        <v>154</v>
      </c>
      <c r="J4" s="38">
        <v>162</v>
      </c>
      <c r="K4" s="38">
        <v>118</v>
      </c>
      <c r="L4" s="38">
        <v>90</v>
      </c>
      <c r="M4" s="38">
        <v>121</v>
      </c>
      <c r="N4" s="38">
        <v>187</v>
      </c>
      <c r="O4" s="38">
        <v>43</v>
      </c>
      <c r="P4" s="38">
        <v>875</v>
      </c>
    </row>
    <row r="5" spans="1:16" outlineLevel="2">
      <c r="A5" s="24" t="s">
        <v>29</v>
      </c>
      <c r="B5" s="20">
        <v>39362</v>
      </c>
      <c r="C5" s="21" t="s">
        <v>3</v>
      </c>
      <c r="D5" s="22">
        <v>2.0699999999999998</v>
      </c>
      <c r="E5" s="23">
        <v>162</v>
      </c>
      <c r="F5" s="25">
        <f t="shared" si="0"/>
        <v>335.34</v>
      </c>
      <c r="H5" s="37" t="s">
        <v>6</v>
      </c>
      <c r="I5" s="38">
        <v>174</v>
      </c>
      <c r="J5" s="38">
        <v>155</v>
      </c>
      <c r="K5" s="38">
        <v>50</v>
      </c>
      <c r="L5" s="38">
        <v>144</v>
      </c>
      <c r="M5" s="38">
        <v>54</v>
      </c>
      <c r="N5" s="38">
        <v>67</v>
      </c>
      <c r="O5" s="38">
        <v>169</v>
      </c>
      <c r="P5" s="38">
        <v>813</v>
      </c>
    </row>
    <row r="6" spans="1:16" outlineLevel="2">
      <c r="A6" s="24" t="s">
        <v>29</v>
      </c>
      <c r="B6" s="20">
        <v>39363</v>
      </c>
      <c r="C6" s="21" t="s">
        <v>3</v>
      </c>
      <c r="D6" s="22">
        <v>2.0699999999999998</v>
      </c>
      <c r="E6" s="23">
        <v>118</v>
      </c>
      <c r="F6" s="25">
        <f t="shared" si="0"/>
        <v>244.26</v>
      </c>
      <c r="H6" s="37" t="s">
        <v>9</v>
      </c>
      <c r="I6" s="38">
        <v>189</v>
      </c>
      <c r="J6" s="38">
        <v>176</v>
      </c>
      <c r="K6" s="38">
        <v>139</v>
      </c>
      <c r="L6" s="38">
        <v>49</v>
      </c>
      <c r="M6" s="38">
        <v>212</v>
      </c>
      <c r="N6" s="38">
        <v>318</v>
      </c>
      <c r="O6" s="38">
        <v>138</v>
      </c>
      <c r="P6" s="38">
        <v>1221</v>
      </c>
    </row>
    <row r="7" spans="1:16" outlineLevel="2">
      <c r="A7" s="24" t="s">
        <v>29</v>
      </c>
      <c r="B7" s="20">
        <v>39364</v>
      </c>
      <c r="C7" s="21" t="s">
        <v>3</v>
      </c>
      <c r="D7" s="22">
        <v>2.0699999999999998</v>
      </c>
      <c r="E7" s="23">
        <v>90</v>
      </c>
      <c r="F7" s="25">
        <f t="shared" si="0"/>
        <v>186.29999999999998</v>
      </c>
      <c r="H7" s="37" t="s">
        <v>8</v>
      </c>
      <c r="I7" s="38">
        <v>147</v>
      </c>
      <c r="J7" s="38">
        <v>234</v>
      </c>
      <c r="K7" s="38">
        <v>181</v>
      </c>
      <c r="L7" s="38">
        <v>235</v>
      </c>
      <c r="M7" s="38">
        <v>104</v>
      </c>
      <c r="N7" s="38">
        <v>151</v>
      </c>
      <c r="O7" s="38">
        <v>155</v>
      </c>
      <c r="P7" s="38">
        <v>1207</v>
      </c>
    </row>
    <row r="8" spans="1:16" outlineLevel="2">
      <c r="A8" s="24" t="s">
        <v>31</v>
      </c>
      <c r="B8" s="20">
        <v>39365</v>
      </c>
      <c r="C8" s="21" t="s">
        <v>3</v>
      </c>
      <c r="D8" s="22">
        <v>2.0699999999999998</v>
      </c>
      <c r="E8" s="23">
        <v>121</v>
      </c>
      <c r="F8" s="25">
        <f t="shared" si="0"/>
        <v>250.46999999999997</v>
      </c>
      <c r="H8" s="37" t="s">
        <v>10</v>
      </c>
      <c r="I8" s="38">
        <v>67</v>
      </c>
      <c r="J8" s="38">
        <v>182</v>
      </c>
      <c r="K8" s="38">
        <v>166</v>
      </c>
      <c r="L8" s="38">
        <v>70</v>
      </c>
      <c r="M8" s="38">
        <v>151</v>
      </c>
      <c r="N8" s="38">
        <v>237</v>
      </c>
      <c r="O8" s="38">
        <v>125</v>
      </c>
      <c r="P8" s="38">
        <v>998</v>
      </c>
    </row>
    <row r="9" spans="1:16" outlineLevel="2">
      <c r="A9" s="24" t="s">
        <v>30</v>
      </c>
      <c r="B9" s="20">
        <v>39366</v>
      </c>
      <c r="C9" s="21" t="s">
        <v>3</v>
      </c>
      <c r="D9" s="22">
        <v>2.0699999999999998</v>
      </c>
      <c r="E9" s="23">
        <v>187</v>
      </c>
      <c r="F9" s="25">
        <f t="shared" si="0"/>
        <v>387.09</v>
      </c>
      <c r="H9" s="37" t="s">
        <v>4</v>
      </c>
      <c r="I9" s="38">
        <v>106</v>
      </c>
      <c r="J9" s="38">
        <v>95</v>
      </c>
      <c r="K9" s="38">
        <v>217</v>
      </c>
      <c r="L9" s="38">
        <v>65</v>
      </c>
      <c r="M9" s="38">
        <v>102</v>
      </c>
      <c r="N9" s="38">
        <v>65</v>
      </c>
      <c r="O9" s="38">
        <v>47</v>
      </c>
      <c r="P9" s="38">
        <v>697</v>
      </c>
    </row>
    <row r="10" spans="1:16" outlineLevel="2">
      <c r="A10" s="24" t="s">
        <v>31</v>
      </c>
      <c r="B10" s="20">
        <v>39367</v>
      </c>
      <c r="C10" s="21" t="s">
        <v>3</v>
      </c>
      <c r="D10" s="22">
        <v>2.0699999999999998</v>
      </c>
      <c r="E10" s="23">
        <v>43</v>
      </c>
      <c r="F10" s="25">
        <f t="shared" si="0"/>
        <v>89.009999999999991</v>
      </c>
      <c r="H10" s="37" t="s">
        <v>7</v>
      </c>
      <c r="I10" s="38">
        <v>121</v>
      </c>
      <c r="J10" s="38">
        <v>78</v>
      </c>
      <c r="K10" s="38">
        <v>52</v>
      </c>
      <c r="L10" s="38">
        <v>40</v>
      </c>
      <c r="M10" s="38">
        <v>76</v>
      </c>
      <c r="N10" s="38"/>
      <c r="O10" s="38">
        <v>89</v>
      </c>
      <c r="P10" s="38">
        <v>456</v>
      </c>
    </row>
    <row r="11" spans="1:16" outlineLevel="1">
      <c r="A11" s="24"/>
      <c r="B11" s="20"/>
      <c r="C11" s="44" t="s">
        <v>47</v>
      </c>
      <c r="D11" s="22"/>
      <c r="E11" s="23">
        <f>SUBTOTAL(9,E2:E10)</f>
        <v>875</v>
      </c>
      <c r="F11" s="25">
        <f>SUBTOTAL(9,F2:F10)</f>
        <v>1811.2499999999998</v>
      </c>
      <c r="H11" s="37" t="s">
        <v>5</v>
      </c>
      <c r="I11" s="38">
        <v>169</v>
      </c>
      <c r="J11" s="38">
        <v>104</v>
      </c>
      <c r="K11" s="38">
        <v>87</v>
      </c>
      <c r="L11" s="38">
        <v>178</v>
      </c>
      <c r="M11" s="38">
        <v>118</v>
      </c>
      <c r="N11" s="38">
        <v>150</v>
      </c>
      <c r="O11" s="38">
        <v>375</v>
      </c>
      <c r="P11" s="38">
        <v>1181</v>
      </c>
    </row>
    <row r="12" spans="1:16" outlineLevel="2">
      <c r="A12" s="24" t="s">
        <v>31</v>
      </c>
      <c r="B12" s="20">
        <v>39361</v>
      </c>
      <c r="C12" s="21" t="s">
        <v>6</v>
      </c>
      <c r="D12" s="22">
        <v>2.7</v>
      </c>
      <c r="E12" s="23">
        <v>174</v>
      </c>
      <c r="F12" s="25">
        <f t="shared" si="0"/>
        <v>469.8</v>
      </c>
      <c r="H12" s="37" t="s">
        <v>36</v>
      </c>
      <c r="I12" s="38">
        <v>1127</v>
      </c>
      <c r="J12" s="38">
        <v>1186</v>
      </c>
      <c r="K12" s="38">
        <v>1010</v>
      </c>
      <c r="L12" s="38">
        <v>871</v>
      </c>
      <c r="M12" s="38">
        <v>938</v>
      </c>
      <c r="N12" s="38">
        <v>1175</v>
      </c>
      <c r="O12" s="38">
        <v>1141</v>
      </c>
      <c r="P12" s="38">
        <v>7448</v>
      </c>
    </row>
    <row r="13" spans="1:16" outlineLevel="2">
      <c r="A13" s="24" t="s">
        <v>32</v>
      </c>
      <c r="B13" s="20">
        <v>39362</v>
      </c>
      <c r="C13" s="21" t="s">
        <v>6</v>
      </c>
      <c r="D13" s="22">
        <v>2.7</v>
      </c>
      <c r="E13" s="23">
        <v>155</v>
      </c>
      <c r="F13" s="25">
        <f t="shared" si="0"/>
        <v>418.5</v>
      </c>
    </row>
    <row r="14" spans="1:16" outlineLevel="2">
      <c r="A14" s="24" t="s">
        <v>31</v>
      </c>
      <c r="B14" s="20">
        <v>39363</v>
      </c>
      <c r="C14" s="21" t="s">
        <v>6</v>
      </c>
      <c r="D14" s="22">
        <v>2.7</v>
      </c>
      <c r="E14" s="23">
        <v>50</v>
      </c>
      <c r="F14" s="25">
        <f t="shared" si="0"/>
        <v>135</v>
      </c>
      <c r="H14" s="40"/>
      <c r="I14" s="40"/>
      <c r="J14" s="40"/>
      <c r="K14" s="40"/>
    </row>
    <row r="15" spans="1:16" outlineLevel="2">
      <c r="A15" s="24" t="s">
        <v>31</v>
      </c>
      <c r="B15" s="20">
        <v>39364</v>
      </c>
      <c r="C15" s="21" t="s">
        <v>6</v>
      </c>
      <c r="D15" s="22">
        <v>2.7</v>
      </c>
      <c r="E15" s="23">
        <v>69</v>
      </c>
      <c r="F15" s="25">
        <f t="shared" si="0"/>
        <v>186.3</v>
      </c>
      <c r="H15" s="47"/>
      <c r="I15" s="23"/>
      <c r="J15" s="23"/>
      <c r="K15" s="40"/>
    </row>
    <row r="16" spans="1:16" ht="15" outlineLevel="2">
      <c r="A16" s="24" t="s">
        <v>32</v>
      </c>
      <c r="B16" s="20">
        <v>39364</v>
      </c>
      <c r="C16" s="21" t="s">
        <v>6</v>
      </c>
      <c r="D16" s="22">
        <v>2.7</v>
      </c>
      <c r="E16" s="23">
        <v>75</v>
      </c>
      <c r="F16" s="25">
        <f t="shared" si="0"/>
        <v>202.5</v>
      </c>
      <c r="H16" s="48"/>
      <c r="I16" s="48"/>
      <c r="J16" s="48"/>
      <c r="K16" s="40"/>
    </row>
    <row r="17" spans="1:11" outlineLevel="2">
      <c r="A17" s="24" t="s">
        <v>31</v>
      </c>
      <c r="B17" s="20">
        <v>39365</v>
      </c>
      <c r="C17" s="21" t="s">
        <v>6</v>
      </c>
      <c r="D17" s="22">
        <v>2.7</v>
      </c>
      <c r="E17" s="23">
        <v>54</v>
      </c>
      <c r="F17" s="25">
        <f t="shared" si="0"/>
        <v>145.80000000000001</v>
      </c>
      <c r="H17" s="40"/>
      <c r="I17" s="40"/>
      <c r="J17" s="49"/>
      <c r="K17" s="40"/>
    </row>
    <row r="18" spans="1:11" outlineLevel="2">
      <c r="A18" s="24" t="s">
        <v>30</v>
      </c>
      <c r="B18" s="20">
        <v>39366</v>
      </c>
      <c r="C18" s="21" t="s">
        <v>6</v>
      </c>
      <c r="D18" s="22">
        <v>2.7</v>
      </c>
      <c r="E18" s="23">
        <v>67</v>
      </c>
      <c r="F18" s="25">
        <f t="shared" si="0"/>
        <v>180.9</v>
      </c>
      <c r="H18" s="40"/>
      <c r="I18" s="40"/>
      <c r="J18" s="49"/>
      <c r="K18" s="40"/>
    </row>
    <row r="19" spans="1:11" outlineLevel="2">
      <c r="A19" s="24" t="s">
        <v>29</v>
      </c>
      <c r="B19" s="20">
        <v>39367</v>
      </c>
      <c r="C19" s="21" t="s">
        <v>6</v>
      </c>
      <c r="D19" s="22">
        <v>2.7</v>
      </c>
      <c r="E19" s="23">
        <v>89</v>
      </c>
      <c r="F19" s="25">
        <f t="shared" si="0"/>
        <v>240.3</v>
      </c>
      <c r="H19" s="40"/>
      <c r="I19" s="40"/>
      <c r="J19" s="49"/>
      <c r="K19" s="40"/>
    </row>
    <row r="20" spans="1:11" outlineLevel="2">
      <c r="A20" s="24" t="s">
        <v>32</v>
      </c>
      <c r="B20" s="20">
        <v>39367</v>
      </c>
      <c r="C20" s="21" t="s">
        <v>6</v>
      </c>
      <c r="D20" s="22">
        <v>2.7</v>
      </c>
      <c r="E20" s="23">
        <v>80</v>
      </c>
      <c r="F20" s="25">
        <f t="shared" si="0"/>
        <v>216</v>
      </c>
      <c r="H20" s="40"/>
      <c r="I20" s="40"/>
      <c r="J20" s="49"/>
      <c r="K20" s="40"/>
    </row>
    <row r="21" spans="1:11" outlineLevel="1">
      <c r="A21" s="24"/>
      <c r="B21" s="20"/>
      <c r="C21" s="45" t="s">
        <v>48</v>
      </c>
      <c r="D21" s="22"/>
      <c r="E21" s="23">
        <f>SUBTOTAL(9,E12:E20)</f>
        <v>813</v>
      </c>
      <c r="F21" s="25">
        <f>SUBTOTAL(9,F12:F20)</f>
        <v>2195.1</v>
      </c>
      <c r="H21" s="40"/>
      <c r="I21" s="40"/>
      <c r="J21" s="49"/>
      <c r="K21" s="40"/>
    </row>
    <row r="22" spans="1:11" outlineLevel="2">
      <c r="A22" s="24" t="s">
        <v>30</v>
      </c>
      <c r="B22" s="20">
        <v>39361</v>
      </c>
      <c r="C22" s="21" t="s">
        <v>9</v>
      </c>
      <c r="D22" s="22">
        <v>4.43</v>
      </c>
      <c r="E22" s="23">
        <v>189</v>
      </c>
      <c r="F22" s="25">
        <f t="shared" si="0"/>
        <v>837.27</v>
      </c>
      <c r="H22" s="40"/>
      <c r="I22" s="40"/>
      <c r="J22" s="49"/>
      <c r="K22" s="40"/>
    </row>
    <row r="23" spans="1:11" outlineLevel="2">
      <c r="A23" s="24" t="s">
        <v>30</v>
      </c>
      <c r="B23" s="20">
        <v>39362</v>
      </c>
      <c r="C23" s="21" t="s">
        <v>9</v>
      </c>
      <c r="D23" s="22">
        <v>4.43</v>
      </c>
      <c r="E23" s="23">
        <v>66</v>
      </c>
      <c r="F23" s="25">
        <f t="shared" si="0"/>
        <v>292.38</v>
      </c>
      <c r="H23" s="40"/>
      <c r="I23" s="40"/>
      <c r="J23" s="49"/>
      <c r="K23" s="40"/>
    </row>
    <row r="24" spans="1:11" outlineLevel="2">
      <c r="A24" s="24" t="s">
        <v>32</v>
      </c>
      <c r="B24" s="20">
        <v>39362</v>
      </c>
      <c r="C24" s="21" t="s">
        <v>9</v>
      </c>
      <c r="D24" s="22">
        <v>4.43</v>
      </c>
      <c r="E24" s="23">
        <v>110</v>
      </c>
      <c r="F24" s="25">
        <f t="shared" si="0"/>
        <v>487.29999999999995</v>
      </c>
      <c r="H24" s="40"/>
      <c r="I24" s="40"/>
      <c r="J24" s="49"/>
      <c r="K24" s="40"/>
    </row>
    <row r="25" spans="1:11" outlineLevel="2">
      <c r="A25" s="24" t="s">
        <v>32</v>
      </c>
      <c r="B25" s="20">
        <v>39363</v>
      </c>
      <c r="C25" s="21" t="s">
        <v>9</v>
      </c>
      <c r="D25" s="22">
        <v>4.43</v>
      </c>
      <c r="E25" s="23">
        <v>139</v>
      </c>
      <c r="F25" s="25">
        <f t="shared" si="0"/>
        <v>615.77</v>
      </c>
      <c r="H25" s="40"/>
      <c r="I25" s="40"/>
      <c r="J25" s="49"/>
      <c r="K25" s="40"/>
    </row>
    <row r="26" spans="1:11" outlineLevel="2">
      <c r="A26" s="24" t="s">
        <v>32</v>
      </c>
      <c r="B26" s="20">
        <v>39364</v>
      </c>
      <c r="C26" s="21" t="s">
        <v>9</v>
      </c>
      <c r="D26" s="22">
        <v>4.43</v>
      </c>
      <c r="E26" s="23">
        <v>49</v>
      </c>
      <c r="F26" s="25">
        <f t="shared" si="0"/>
        <v>217.07</v>
      </c>
    </row>
    <row r="27" spans="1:11" outlineLevel="2">
      <c r="A27" s="24" t="s">
        <v>29</v>
      </c>
      <c r="B27" s="20">
        <v>39365</v>
      </c>
      <c r="C27" s="21" t="s">
        <v>9</v>
      </c>
      <c r="D27" s="22">
        <v>4.43</v>
      </c>
      <c r="E27" s="23">
        <v>89</v>
      </c>
      <c r="F27" s="25">
        <f t="shared" si="0"/>
        <v>394.27</v>
      </c>
    </row>
    <row r="28" spans="1:11" outlineLevel="2">
      <c r="A28" s="24" t="s">
        <v>32</v>
      </c>
      <c r="B28" s="20">
        <v>39365</v>
      </c>
      <c r="C28" s="21" t="s">
        <v>9</v>
      </c>
      <c r="D28" s="22">
        <v>4.43</v>
      </c>
      <c r="E28" s="23">
        <v>123</v>
      </c>
      <c r="F28" s="25">
        <f t="shared" si="0"/>
        <v>544.89</v>
      </c>
    </row>
    <row r="29" spans="1:11" outlineLevel="2">
      <c r="A29" s="24" t="s">
        <v>30</v>
      </c>
      <c r="B29" s="20">
        <v>39366</v>
      </c>
      <c r="C29" s="21" t="s">
        <v>9</v>
      </c>
      <c r="D29" s="22">
        <v>4.43</v>
      </c>
      <c r="E29" s="23">
        <v>148</v>
      </c>
      <c r="F29" s="25">
        <f t="shared" si="0"/>
        <v>655.64</v>
      </c>
    </row>
    <row r="30" spans="1:11" outlineLevel="2">
      <c r="A30" s="24" t="s">
        <v>32</v>
      </c>
      <c r="B30" s="20">
        <v>39366</v>
      </c>
      <c r="C30" s="21" t="s">
        <v>9</v>
      </c>
      <c r="D30" s="22">
        <v>4.43</v>
      </c>
      <c r="E30" s="23">
        <v>170</v>
      </c>
      <c r="F30" s="25">
        <f t="shared" si="0"/>
        <v>753.09999999999991</v>
      </c>
    </row>
    <row r="31" spans="1:11" outlineLevel="2">
      <c r="A31" s="24" t="s">
        <v>32</v>
      </c>
      <c r="B31" s="20">
        <v>39367</v>
      </c>
      <c r="C31" s="21" t="s">
        <v>9</v>
      </c>
      <c r="D31" s="22">
        <v>4.43</v>
      </c>
      <c r="E31" s="23">
        <v>138</v>
      </c>
      <c r="F31" s="25">
        <f t="shared" si="0"/>
        <v>611.33999999999992</v>
      </c>
    </row>
    <row r="32" spans="1:11" outlineLevel="1">
      <c r="A32" s="24"/>
      <c r="B32" s="20"/>
      <c r="C32" s="45" t="s">
        <v>46</v>
      </c>
      <c r="D32" s="22"/>
      <c r="E32" s="23">
        <f>SUBTOTAL(9,E22:E31)</f>
        <v>1221</v>
      </c>
      <c r="F32" s="25">
        <f>SUBTOTAL(9,F22:F31)</f>
        <v>5409.0300000000007</v>
      </c>
    </row>
    <row r="33" spans="1:6" outlineLevel="2">
      <c r="A33" s="24" t="s">
        <v>32</v>
      </c>
      <c r="B33" s="20">
        <v>39361</v>
      </c>
      <c r="C33" s="21" t="s">
        <v>8</v>
      </c>
      <c r="D33" s="22">
        <v>5.75</v>
      </c>
      <c r="E33" s="23">
        <v>147</v>
      </c>
      <c r="F33" s="25">
        <f t="shared" si="0"/>
        <v>845.25</v>
      </c>
    </row>
    <row r="34" spans="1:6" outlineLevel="2">
      <c r="A34" s="24" t="s">
        <v>31</v>
      </c>
      <c r="B34" s="20">
        <v>39362</v>
      </c>
      <c r="C34" s="21" t="s">
        <v>8</v>
      </c>
      <c r="D34" s="22">
        <v>5.75</v>
      </c>
      <c r="E34" s="23">
        <v>78</v>
      </c>
      <c r="F34" s="25">
        <f t="shared" si="0"/>
        <v>448.5</v>
      </c>
    </row>
    <row r="35" spans="1:6" outlineLevel="2">
      <c r="A35" s="24" t="s">
        <v>32</v>
      </c>
      <c r="B35" s="20">
        <v>39362</v>
      </c>
      <c r="C35" s="21" t="s">
        <v>8</v>
      </c>
      <c r="D35" s="22">
        <v>5.75</v>
      </c>
      <c r="E35" s="23">
        <v>156</v>
      </c>
      <c r="F35" s="25">
        <f t="shared" si="0"/>
        <v>897</v>
      </c>
    </row>
    <row r="36" spans="1:6" outlineLevel="2">
      <c r="A36" s="24" t="s">
        <v>30</v>
      </c>
      <c r="B36" s="20">
        <v>39363</v>
      </c>
      <c r="C36" s="21" t="s">
        <v>8</v>
      </c>
      <c r="D36" s="22">
        <v>5.75</v>
      </c>
      <c r="E36" s="23">
        <v>181</v>
      </c>
      <c r="F36" s="25">
        <f t="shared" si="0"/>
        <v>1040.75</v>
      </c>
    </row>
    <row r="37" spans="1:6" outlineLevel="2">
      <c r="A37" s="24" t="s">
        <v>29</v>
      </c>
      <c r="B37" s="20">
        <v>39364</v>
      </c>
      <c r="C37" s="21" t="s">
        <v>8</v>
      </c>
      <c r="D37" s="22">
        <v>5.75</v>
      </c>
      <c r="E37" s="23">
        <v>51</v>
      </c>
      <c r="F37" s="25">
        <f t="shared" ref="F37:F72" si="1">D37*E37</f>
        <v>293.25</v>
      </c>
    </row>
    <row r="38" spans="1:6" outlineLevel="2">
      <c r="A38" s="24" t="s">
        <v>31</v>
      </c>
      <c r="B38" s="20">
        <v>39364</v>
      </c>
      <c r="C38" s="21" t="s">
        <v>8</v>
      </c>
      <c r="D38" s="22">
        <v>5.75</v>
      </c>
      <c r="E38" s="23">
        <v>184</v>
      </c>
      <c r="F38" s="25">
        <f t="shared" si="1"/>
        <v>1058</v>
      </c>
    </row>
    <row r="39" spans="1:6" outlineLevel="2">
      <c r="A39" s="24" t="s">
        <v>29</v>
      </c>
      <c r="B39" s="20">
        <v>39365</v>
      </c>
      <c r="C39" s="21" t="s">
        <v>8</v>
      </c>
      <c r="D39" s="22">
        <v>5.75</v>
      </c>
      <c r="E39" s="23">
        <v>47</v>
      </c>
      <c r="F39" s="25">
        <f t="shared" si="1"/>
        <v>270.25</v>
      </c>
    </row>
    <row r="40" spans="1:6" outlineLevel="2">
      <c r="A40" s="24" t="s">
        <v>31</v>
      </c>
      <c r="B40" s="20">
        <v>39365</v>
      </c>
      <c r="C40" s="21" t="s">
        <v>8</v>
      </c>
      <c r="D40" s="22">
        <v>5.75</v>
      </c>
      <c r="E40" s="23">
        <v>57</v>
      </c>
      <c r="F40" s="25">
        <f t="shared" si="1"/>
        <v>327.75</v>
      </c>
    </row>
    <row r="41" spans="1:6" outlineLevel="2">
      <c r="A41" s="24" t="s">
        <v>29</v>
      </c>
      <c r="B41" s="20">
        <v>39366</v>
      </c>
      <c r="C41" s="21" t="s">
        <v>8</v>
      </c>
      <c r="D41" s="22">
        <v>5.75</v>
      </c>
      <c r="E41" s="23">
        <v>151</v>
      </c>
      <c r="F41" s="25">
        <f t="shared" si="1"/>
        <v>868.25</v>
      </c>
    </row>
    <row r="42" spans="1:6" outlineLevel="2">
      <c r="A42" s="24" t="s">
        <v>32</v>
      </c>
      <c r="B42" s="20">
        <v>39367</v>
      </c>
      <c r="C42" s="21" t="s">
        <v>8</v>
      </c>
      <c r="D42" s="22">
        <v>5.75</v>
      </c>
      <c r="E42" s="23">
        <v>155</v>
      </c>
      <c r="F42" s="25">
        <f t="shared" si="1"/>
        <v>891.25</v>
      </c>
    </row>
    <row r="43" spans="1:6" outlineLevel="1">
      <c r="A43" s="24"/>
      <c r="B43" s="20"/>
      <c r="C43" s="45" t="s">
        <v>45</v>
      </c>
      <c r="D43" s="22"/>
      <c r="E43" s="23">
        <f>SUBTOTAL(9,E33:E42)</f>
        <v>1207</v>
      </c>
      <c r="F43" s="25">
        <f>SUBTOTAL(9,F33:F42)</f>
        <v>6940.25</v>
      </c>
    </row>
    <row r="44" spans="1:6" outlineLevel="2">
      <c r="A44" s="24" t="s">
        <v>31</v>
      </c>
      <c r="B44" s="20">
        <v>39361</v>
      </c>
      <c r="C44" s="21" t="s">
        <v>10</v>
      </c>
      <c r="D44" s="22">
        <v>7.64</v>
      </c>
      <c r="E44" s="23">
        <v>67</v>
      </c>
      <c r="F44" s="25">
        <f t="shared" si="1"/>
        <v>511.88</v>
      </c>
    </row>
    <row r="45" spans="1:6" outlineLevel="2">
      <c r="A45" s="24" t="s">
        <v>32</v>
      </c>
      <c r="B45" s="20">
        <v>39362</v>
      </c>
      <c r="C45" s="21" t="s">
        <v>10</v>
      </c>
      <c r="D45" s="22">
        <v>7.64</v>
      </c>
      <c r="E45" s="23">
        <v>182</v>
      </c>
      <c r="F45" s="25">
        <f t="shared" si="1"/>
        <v>1390.48</v>
      </c>
    </row>
    <row r="46" spans="1:6" outlineLevel="2">
      <c r="A46" s="24" t="s">
        <v>29</v>
      </c>
      <c r="B46" s="20">
        <v>39363</v>
      </c>
      <c r="C46" s="21" t="s">
        <v>10</v>
      </c>
      <c r="D46" s="22">
        <v>7.64</v>
      </c>
      <c r="E46" s="23">
        <v>90</v>
      </c>
      <c r="F46" s="25">
        <f t="shared" si="1"/>
        <v>687.6</v>
      </c>
    </row>
    <row r="47" spans="1:6" outlineLevel="2">
      <c r="A47" s="24" t="s">
        <v>32</v>
      </c>
      <c r="B47" s="20">
        <v>39363</v>
      </c>
      <c r="C47" s="21" t="s">
        <v>10</v>
      </c>
      <c r="D47" s="22">
        <v>7.64</v>
      </c>
      <c r="E47" s="23">
        <v>76</v>
      </c>
      <c r="F47" s="25">
        <f t="shared" si="1"/>
        <v>580.64</v>
      </c>
    </row>
    <row r="48" spans="1:6" outlineLevel="2">
      <c r="A48" s="24" t="s">
        <v>31</v>
      </c>
      <c r="B48" s="20">
        <v>39364</v>
      </c>
      <c r="C48" s="21" t="s">
        <v>10</v>
      </c>
      <c r="D48" s="22">
        <v>7.64</v>
      </c>
      <c r="E48" s="23">
        <v>70</v>
      </c>
      <c r="F48" s="25">
        <f t="shared" si="1"/>
        <v>534.79999999999995</v>
      </c>
    </row>
    <row r="49" spans="1:6" outlineLevel="2">
      <c r="A49" s="24" t="s">
        <v>31</v>
      </c>
      <c r="B49" s="20">
        <v>39365</v>
      </c>
      <c r="C49" s="21" t="s">
        <v>10</v>
      </c>
      <c r="D49" s="22">
        <v>7.64</v>
      </c>
      <c r="E49" s="23">
        <v>151</v>
      </c>
      <c r="F49" s="25">
        <f t="shared" si="1"/>
        <v>1153.6399999999999</v>
      </c>
    </row>
    <row r="50" spans="1:6" outlineLevel="2">
      <c r="A50" s="24" t="s">
        <v>31</v>
      </c>
      <c r="B50" s="20">
        <v>39366</v>
      </c>
      <c r="C50" s="21" t="s">
        <v>10</v>
      </c>
      <c r="D50" s="22">
        <v>7.64</v>
      </c>
      <c r="E50" s="23">
        <v>82</v>
      </c>
      <c r="F50" s="25">
        <f t="shared" si="1"/>
        <v>626.48</v>
      </c>
    </row>
    <row r="51" spans="1:6" outlineLevel="2">
      <c r="A51" s="24" t="s">
        <v>32</v>
      </c>
      <c r="B51" s="20">
        <v>39366</v>
      </c>
      <c r="C51" s="21" t="s">
        <v>10</v>
      </c>
      <c r="D51" s="22">
        <v>7.64</v>
      </c>
      <c r="E51" s="23">
        <v>155</v>
      </c>
      <c r="F51" s="25">
        <f t="shared" si="1"/>
        <v>1184.2</v>
      </c>
    </row>
    <row r="52" spans="1:6" outlineLevel="2">
      <c r="A52" s="24" t="s">
        <v>30</v>
      </c>
      <c r="B52" s="20">
        <v>39367</v>
      </c>
      <c r="C52" s="21" t="s">
        <v>10</v>
      </c>
      <c r="D52" s="22">
        <v>7.64</v>
      </c>
      <c r="E52" s="23">
        <v>125</v>
      </c>
      <c r="F52" s="25">
        <f t="shared" si="1"/>
        <v>955</v>
      </c>
    </row>
    <row r="53" spans="1:6" outlineLevel="1">
      <c r="A53" s="24"/>
      <c r="B53" s="20"/>
      <c r="C53" s="45" t="s">
        <v>44</v>
      </c>
      <c r="D53" s="22"/>
      <c r="E53" s="23">
        <f>SUBTOTAL(9,E44:E52)</f>
        <v>998</v>
      </c>
      <c r="F53" s="25">
        <f>SUBTOTAL(9,F44:F52)</f>
        <v>7624.7199999999984</v>
      </c>
    </row>
    <row r="54" spans="1:6" outlineLevel="2">
      <c r="A54" s="24" t="s">
        <v>29</v>
      </c>
      <c r="B54" s="20">
        <v>39361</v>
      </c>
      <c r="C54" s="21" t="s">
        <v>4</v>
      </c>
      <c r="D54" s="22">
        <v>1.84</v>
      </c>
      <c r="E54" s="23">
        <v>106</v>
      </c>
      <c r="F54" s="25">
        <f t="shared" si="1"/>
        <v>195.04000000000002</v>
      </c>
    </row>
    <row r="55" spans="1:6" outlineLevel="2">
      <c r="A55" s="24" t="s">
        <v>31</v>
      </c>
      <c r="B55" s="20">
        <v>39362</v>
      </c>
      <c r="C55" s="21" t="s">
        <v>4</v>
      </c>
      <c r="D55" s="22">
        <v>1.84</v>
      </c>
      <c r="E55" s="23">
        <v>95</v>
      </c>
      <c r="F55" s="25">
        <f t="shared" si="1"/>
        <v>174.8</v>
      </c>
    </row>
    <row r="56" spans="1:6" outlineLevel="2">
      <c r="A56" s="24" t="s">
        <v>30</v>
      </c>
      <c r="B56" s="20">
        <v>39363</v>
      </c>
      <c r="C56" s="21" t="s">
        <v>4</v>
      </c>
      <c r="D56" s="22">
        <v>1.84</v>
      </c>
      <c r="E56" s="23">
        <v>120</v>
      </c>
      <c r="F56" s="25">
        <f t="shared" si="1"/>
        <v>220.8</v>
      </c>
    </row>
    <row r="57" spans="1:6" outlineLevel="2">
      <c r="A57" s="24" t="s">
        <v>30</v>
      </c>
      <c r="B57" s="20">
        <v>39363</v>
      </c>
      <c r="C57" s="21" t="s">
        <v>4</v>
      </c>
      <c r="D57" s="22">
        <v>1.84</v>
      </c>
      <c r="E57" s="23">
        <v>97</v>
      </c>
      <c r="F57" s="25">
        <f t="shared" si="1"/>
        <v>178.48000000000002</v>
      </c>
    </row>
    <row r="58" spans="1:6" outlineLevel="2">
      <c r="A58" s="24" t="s">
        <v>30</v>
      </c>
      <c r="B58" s="20">
        <v>39364</v>
      </c>
      <c r="C58" s="21" t="s">
        <v>4</v>
      </c>
      <c r="D58" s="22">
        <v>1.84</v>
      </c>
      <c r="E58" s="23">
        <v>65</v>
      </c>
      <c r="F58" s="25">
        <f t="shared" si="1"/>
        <v>119.60000000000001</v>
      </c>
    </row>
    <row r="59" spans="1:6" outlineLevel="2">
      <c r="A59" s="24" t="s">
        <v>30</v>
      </c>
      <c r="B59" s="20">
        <v>39365</v>
      </c>
      <c r="C59" s="21" t="s">
        <v>4</v>
      </c>
      <c r="D59" s="22">
        <v>1.84</v>
      </c>
      <c r="E59" s="23">
        <v>102</v>
      </c>
      <c r="F59" s="25">
        <f t="shared" si="1"/>
        <v>187.68</v>
      </c>
    </row>
    <row r="60" spans="1:6" outlineLevel="2">
      <c r="A60" s="24" t="s">
        <v>31</v>
      </c>
      <c r="B60" s="20">
        <v>39366</v>
      </c>
      <c r="C60" s="21" t="s">
        <v>4</v>
      </c>
      <c r="D60" s="22">
        <v>1.84</v>
      </c>
      <c r="E60" s="23">
        <v>65</v>
      </c>
      <c r="F60" s="25">
        <f t="shared" si="1"/>
        <v>119.60000000000001</v>
      </c>
    </row>
    <row r="61" spans="1:6" outlineLevel="2">
      <c r="A61" s="24" t="s">
        <v>29</v>
      </c>
      <c r="B61" s="20">
        <v>39367</v>
      </c>
      <c r="C61" s="21" t="s">
        <v>4</v>
      </c>
      <c r="D61" s="22">
        <v>1.84</v>
      </c>
      <c r="E61" s="23">
        <v>47</v>
      </c>
      <c r="F61" s="25">
        <f t="shared" si="1"/>
        <v>86.48</v>
      </c>
    </row>
    <row r="62" spans="1:6" outlineLevel="1">
      <c r="A62" s="24"/>
      <c r="B62" s="20"/>
      <c r="C62" s="45" t="s">
        <v>43</v>
      </c>
      <c r="D62" s="22"/>
      <c r="E62" s="23">
        <f>SUBTOTAL(9,E54:E61)</f>
        <v>697</v>
      </c>
      <c r="F62" s="25">
        <f>SUBTOTAL(9,F54:F61)</f>
        <v>1282.48</v>
      </c>
    </row>
    <row r="63" spans="1:6" outlineLevel="2">
      <c r="A63" s="24" t="s">
        <v>32</v>
      </c>
      <c r="B63" s="20">
        <v>39361</v>
      </c>
      <c r="C63" s="21" t="s">
        <v>7</v>
      </c>
      <c r="D63" s="22">
        <v>5.52</v>
      </c>
      <c r="E63" s="23">
        <v>121</v>
      </c>
      <c r="F63" s="25">
        <f t="shared" si="1"/>
        <v>667.92</v>
      </c>
    </row>
    <row r="64" spans="1:6" outlineLevel="2">
      <c r="A64" s="24" t="s">
        <v>29</v>
      </c>
      <c r="B64" s="20">
        <v>39362</v>
      </c>
      <c r="C64" s="21" t="s">
        <v>7</v>
      </c>
      <c r="D64" s="22">
        <v>5.52</v>
      </c>
      <c r="E64" s="23">
        <v>78</v>
      </c>
      <c r="F64" s="25">
        <f t="shared" si="1"/>
        <v>430.55999999999995</v>
      </c>
    </row>
    <row r="65" spans="1:6" outlineLevel="2">
      <c r="A65" s="24" t="s">
        <v>31</v>
      </c>
      <c r="B65" s="20">
        <v>39363</v>
      </c>
      <c r="C65" s="21" t="s">
        <v>7</v>
      </c>
      <c r="D65" s="22">
        <v>5.52</v>
      </c>
      <c r="E65" s="23">
        <v>52</v>
      </c>
      <c r="F65" s="25">
        <f t="shared" si="1"/>
        <v>287.03999999999996</v>
      </c>
    </row>
    <row r="66" spans="1:6" outlineLevel="2">
      <c r="A66" s="24" t="s">
        <v>30</v>
      </c>
      <c r="B66" s="20">
        <v>39364</v>
      </c>
      <c r="C66" s="21" t="s">
        <v>7</v>
      </c>
      <c r="D66" s="22">
        <v>5.52</v>
      </c>
      <c r="E66" s="23">
        <v>40</v>
      </c>
      <c r="F66" s="25">
        <f t="shared" si="1"/>
        <v>220.79999999999998</v>
      </c>
    </row>
    <row r="67" spans="1:6" outlineLevel="2">
      <c r="A67" s="24" t="s">
        <v>29</v>
      </c>
      <c r="B67" s="20">
        <v>39365</v>
      </c>
      <c r="C67" s="21" t="s">
        <v>7</v>
      </c>
      <c r="D67" s="22">
        <v>5.52</v>
      </c>
      <c r="E67" s="23">
        <v>76</v>
      </c>
      <c r="F67" s="25">
        <f t="shared" si="1"/>
        <v>419.52</v>
      </c>
    </row>
    <row r="68" spans="1:6" outlineLevel="2">
      <c r="A68" s="24" t="s">
        <v>31</v>
      </c>
      <c r="B68" s="20">
        <v>39367</v>
      </c>
      <c r="C68" s="21" t="s">
        <v>7</v>
      </c>
      <c r="D68" s="22">
        <v>5.52</v>
      </c>
      <c r="E68" s="23">
        <v>89</v>
      </c>
      <c r="F68" s="25">
        <f t="shared" si="1"/>
        <v>491.28</v>
      </c>
    </row>
    <row r="69" spans="1:6" outlineLevel="1">
      <c r="A69" s="24"/>
      <c r="B69" s="20"/>
      <c r="C69" s="45" t="s">
        <v>42</v>
      </c>
      <c r="D69" s="22"/>
      <c r="E69" s="23">
        <f>SUBTOTAL(9,E63:E68)</f>
        <v>456</v>
      </c>
      <c r="F69" s="25">
        <f>SUBTOTAL(9,F63:F68)</f>
        <v>2517.12</v>
      </c>
    </row>
    <row r="70" spans="1:6" outlineLevel="2">
      <c r="A70" s="24" t="s">
        <v>30</v>
      </c>
      <c r="B70" s="20">
        <v>39361</v>
      </c>
      <c r="C70" s="21" t="s">
        <v>5</v>
      </c>
      <c r="D70" s="22">
        <v>1.96</v>
      </c>
      <c r="E70" s="23">
        <v>169</v>
      </c>
      <c r="F70" s="25">
        <f t="shared" si="1"/>
        <v>331.24</v>
      </c>
    </row>
    <row r="71" spans="1:6" outlineLevel="2">
      <c r="A71" s="24" t="s">
        <v>30</v>
      </c>
      <c r="B71" s="20">
        <v>39362</v>
      </c>
      <c r="C71" s="21" t="s">
        <v>5</v>
      </c>
      <c r="D71" s="22">
        <v>1.96</v>
      </c>
      <c r="E71" s="23">
        <v>104</v>
      </c>
      <c r="F71" s="25">
        <f t="shared" si="1"/>
        <v>203.84</v>
      </c>
    </row>
    <row r="72" spans="1:6" outlineLevel="2">
      <c r="A72" s="24" t="s">
        <v>29</v>
      </c>
      <c r="B72" s="20">
        <v>39363</v>
      </c>
      <c r="C72" s="21" t="s">
        <v>5</v>
      </c>
      <c r="D72" s="22">
        <v>1.96</v>
      </c>
      <c r="E72" s="23">
        <v>87</v>
      </c>
      <c r="F72" s="25">
        <f t="shared" si="1"/>
        <v>170.52</v>
      </c>
    </row>
    <row r="73" spans="1:6" outlineLevel="2">
      <c r="A73" s="24" t="s">
        <v>30</v>
      </c>
      <c r="B73" s="20">
        <v>39364</v>
      </c>
      <c r="C73" s="21" t="s">
        <v>5</v>
      </c>
      <c r="D73" s="22">
        <v>1.96</v>
      </c>
      <c r="E73" s="23">
        <v>178</v>
      </c>
      <c r="F73" s="25">
        <f t="shared" ref="F73:F78" si="2">D73*E73</f>
        <v>348.88</v>
      </c>
    </row>
    <row r="74" spans="1:6" outlineLevel="2">
      <c r="A74" s="24" t="s">
        <v>30</v>
      </c>
      <c r="B74" s="20">
        <v>39365</v>
      </c>
      <c r="C74" s="21" t="s">
        <v>5</v>
      </c>
      <c r="D74" s="22">
        <v>1.96</v>
      </c>
      <c r="E74" s="23">
        <v>118</v>
      </c>
      <c r="F74" s="25">
        <f t="shared" si="2"/>
        <v>231.28</v>
      </c>
    </row>
    <row r="75" spans="1:6" outlineLevel="2">
      <c r="A75" s="24" t="s">
        <v>29</v>
      </c>
      <c r="B75" s="20">
        <v>39366</v>
      </c>
      <c r="C75" s="21" t="s">
        <v>5</v>
      </c>
      <c r="D75" s="22">
        <v>1.96</v>
      </c>
      <c r="E75" s="23">
        <v>50</v>
      </c>
      <c r="F75" s="25">
        <f t="shared" si="2"/>
        <v>98</v>
      </c>
    </row>
    <row r="76" spans="1:6" outlineLevel="2">
      <c r="A76" s="24" t="s">
        <v>31</v>
      </c>
      <c r="B76" s="20">
        <v>39366</v>
      </c>
      <c r="C76" s="21" t="s">
        <v>5</v>
      </c>
      <c r="D76" s="22">
        <v>1.96</v>
      </c>
      <c r="E76" s="23">
        <v>100</v>
      </c>
      <c r="F76" s="25">
        <f t="shared" si="2"/>
        <v>196</v>
      </c>
    </row>
    <row r="77" spans="1:6" outlineLevel="2">
      <c r="A77" s="24" t="s">
        <v>31</v>
      </c>
      <c r="B77" s="20">
        <v>39367</v>
      </c>
      <c r="C77" s="21" t="s">
        <v>5</v>
      </c>
      <c r="D77" s="22">
        <v>1.96</v>
      </c>
      <c r="E77" s="23">
        <v>188</v>
      </c>
      <c r="F77" s="25">
        <f t="shared" si="2"/>
        <v>368.48</v>
      </c>
    </row>
    <row r="78" spans="1:6" outlineLevel="2">
      <c r="A78" s="26" t="s">
        <v>30</v>
      </c>
      <c r="B78" s="27">
        <v>39367</v>
      </c>
      <c r="C78" s="28" t="s">
        <v>5</v>
      </c>
      <c r="D78" s="29">
        <v>1.96</v>
      </c>
      <c r="E78" s="30">
        <v>187</v>
      </c>
      <c r="F78" s="31">
        <f t="shared" si="2"/>
        <v>366.52</v>
      </c>
    </row>
    <row r="79" spans="1:6" outlineLevel="1">
      <c r="A79" s="23"/>
      <c r="B79" s="20"/>
      <c r="C79" s="45" t="s">
        <v>41</v>
      </c>
      <c r="D79" s="22"/>
      <c r="E79" s="23">
        <f>SUBTOTAL(9,E70:E78)</f>
        <v>1181</v>
      </c>
      <c r="F79" s="22">
        <f>SUBTOTAL(9,F70:F78)</f>
        <v>2314.7600000000002</v>
      </c>
    </row>
    <row r="80" spans="1:6">
      <c r="A80" s="23"/>
      <c r="B80" s="20"/>
      <c r="C80" s="45" t="s">
        <v>36</v>
      </c>
      <c r="D80" s="22"/>
      <c r="E80" s="23">
        <f>SUBTOTAL(9,E2:E78)</f>
        <v>7448</v>
      </c>
      <c r="F80" s="22">
        <f>SUBTOTAL(9,F2:F78)</f>
        <v>30094.709999999995</v>
      </c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Nädalaaruanne</vt:lpstr>
      <vt:lpstr>Müük</vt:lpstr>
      <vt:lpstr>Ostja</vt:lpstr>
      <vt:lpstr>Toode</vt:lpstr>
    </vt:vector>
  </TitlesOfParts>
  <Company>Tartu Ülikool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Signe</dc:creator>
  <cp:lastModifiedBy>Shadow</cp:lastModifiedBy>
  <dcterms:created xsi:type="dcterms:W3CDTF">2007-11-01T14:18:08Z</dcterms:created>
  <dcterms:modified xsi:type="dcterms:W3CDTF">2007-11-24T19:18:14Z</dcterms:modified>
</cp:coreProperties>
</file>